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nl-my.sharepoint.com/personal/8fd_ornl_gov/Documents/Reports and Documents/EPA/rad PRG stuff/Biota paper/Calories/"/>
    </mc:Choice>
  </mc:AlternateContent>
  <xr:revisionPtr revIDLastSave="158" documentId="8_{022930EF-E19C-44FE-B875-4341C1242654}" xr6:coauthVersionLast="47" xr6:coauthVersionMax="47" xr10:uidLastSave="{23526A0D-BCBC-4332-857E-C31744F7ADCA}"/>
  <bookViews>
    <workbookView xWindow="28680" yWindow="-255" windowWidth="29040" windowHeight="15840" xr2:uid="{7F1EBBFB-F216-445B-B1BC-61C078DEF8E0}"/>
  </bookViews>
  <sheets>
    <sheet name="produce calories" sheetId="1" r:id="rId1"/>
    <sheet name="animal product calories" sheetId="2" r:id="rId2"/>
    <sheet name="Farmer Total Mass and Calories" sheetId="3" r:id="rId3"/>
    <sheet name="Resident Total Mass and Calori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H8" i="2" s="1"/>
  <c r="H9" i="2" s="1"/>
  <c r="C9" i="2"/>
  <c r="D9" i="2"/>
  <c r="E9" i="2"/>
  <c r="F9" i="2"/>
  <c r="G9" i="2"/>
  <c r="X9" i="1"/>
  <c r="W9" i="1"/>
  <c r="I33" i="2"/>
  <c r="H3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I13" i="2"/>
  <c r="H13" i="2"/>
  <c r="I7" i="2"/>
  <c r="I5" i="2"/>
  <c r="I4" i="2"/>
  <c r="I3" i="2"/>
  <c r="H4" i="2"/>
  <c r="H5" i="2"/>
  <c r="H7" i="2"/>
  <c r="H3" i="2"/>
  <c r="P2" i="1"/>
  <c r="J16" i="1"/>
  <c r="J2" i="1"/>
  <c r="I25" i="1"/>
  <c r="B10" i="3"/>
  <c r="W3" i="2"/>
  <c r="X3" i="2"/>
  <c r="X2" i="2"/>
  <c r="W2" i="2"/>
  <c r="AG2" i="2"/>
  <c r="Z2" i="2" s="1"/>
  <c r="AF5" i="2"/>
  <c r="X5" i="2" s="1"/>
  <c r="AG4" i="2"/>
  <c r="Y4" i="2" s="1"/>
  <c r="AF4" i="2"/>
  <c r="X4" i="2" s="1"/>
  <c r="AF3" i="2"/>
  <c r="AF2" i="2"/>
  <c r="G31" i="2"/>
  <c r="F31" i="2"/>
  <c r="G30" i="2"/>
  <c r="F30" i="2"/>
  <c r="G29" i="2"/>
  <c r="F29" i="2"/>
  <c r="G27" i="2"/>
  <c r="F27" i="2"/>
  <c r="G24" i="2"/>
  <c r="F24" i="2"/>
  <c r="F22" i="2"/>
  <c r="G21" i="2"/>
  <c r="F21" i="2"/>
  <c r="G20" i="2"/>
  <c r="F20" i="2"/>
  <c r="G19" i="2"/>
  <c r="F19" i="2"/>
  <c r="F17" i="2"/>
  <c r="G16" i="2"/>
  <c r="F16" i="2"/>
  <c r="G14" i="2"/>
  <c r="F14" i="2"/>
  <c r="G2" i="2"/>
  <c r="F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G32" i="2" s="1"/>
  <c r="P32" i="2"/>
  <c r="O33" i="2"/>
  <c r="P33" i="2"/>
  <c r="P3" i="2"/>
  <c r="P4" i="2"/>
  <c r="P5" i="2"/>
  <c r="P6" i="2"/>
  <c r="P7" i="2"/>
  <c r="O3" i="2"/>
  <c r="O4" i="2"/>
  <c r="O5" i="2"/>
  <c r="O6" i="2"/>
  <c r="O7" i="2"/>
  <c r="O8" i="2"/>
  <c r="O2" i="2"/>
  <c r="F6" i="2"/>
  <c r="F5" i="2"/>
  <c r="K21" i="1"/>
  <c r="AK2" i="1"/>
  <c r="AE2" i="1" s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X52" i="1"/>
  <c r="W53" i="1"/>
  <c r="X53" i="1"/>
  <c r="W54" i="1"/>
  <c r="X54" i="1"/>
  <c r="W55" i="1"/>
  <c r="X55" i="1"/>
  <c r="W56" i="1"/>
  <c r="W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29" i="1"/>
  <c r="W8" i="1"/>
  <c r="K8" i="1" s="1"/>
  <c r="X8" i="1"/>
  <c r="P8" i="1" s="1"/>
  <c r="M9" i="1"/>
  <c r="Q9" i="1"/>
  <c r="W10" i="1"/>
  <c r="M10" i="1" s="1"/>
  <c r="X10" i="1"/>
  <c r="P10" i="1" s="1"/>
  <c r="W11" i="1"/>
  <c r="M11" i="1" s="1"/>
  <c r="X11" i="1"/>
  <c r="Q11" i="1" s="1"/>
  <c r="W12" i="1"/>
  <c r="M12" i="1" s="1"/>
  <c r="X12" i="1"/>
  <c r="N12" i="1" s="1"/>
  <c r="W13" i="1"/>
  <c r="M13" i="1" s="1"/>
  <c r="X13" i="1"/>
  <c r="P13" i="1" s="1"/>
  <c r="W14" i="1"/>
  <c r="J14" i="1" s="1"/>
  <c r="W15" i="1"/>
  <c r="M15" i="1" s="1"/>
  <c r="W16" i="1"/>
  <c r="X16" i="1"/>
  <c r="O16" i="1" s="1"/>
  <c r="W17" i="1"/>
  <c r="L17" i="1" s="1"/>
  <c r="X17" i="1"/>
  <c r="Q17" i="1" s="1"/>
  <c r="W18" i="1"/>
  <c r="M18" i="1" s="1"/>
  <c r="X18" i="1"/>
  <c r="Q18" i="1" s="1"/>
  <c r="W19" i="1"/>
  <c r="K19" i="1" s="1"/>
  <c r="X19" i="1"/>
  <c r="P19" i="1" s="1"/>
  <c r="W20" i="1"/>
  <c r="M20" i="1" s="1"/>
  <c r="X20" i="1"/>
  <c r="Q20" i="1" s="1"/>
  <c r="W21" i="1"/>
  <c r="J21" i="1" s="1"/>
  <c r="X21" i="1"/>
  <c r="P21" i="1" s="1"/>
  <c r="W22" i="1"/>
  <c r="M22" i="1" s="1"/>
  <c r="X22" i="1"/>
  <c r="N22" i="1" s="1"/>
  <c r="W23" i="1"/>
  <c r="M23" i="1" s="1"/>
  <c r="X23" i="1"/>
  <c r="O23" i="1" s="1"/>
  <c r="W24" i="1"/>
  <c r="K24" i="1" s="1"/>
  <c r="X24" i="1"/>
  <c r="P24" i="1" s="1"/>
  <c r="W4" i="1"/>
  <c r="M4" i="1" s="1"/>
  <c r="W3" i="1"/>
  <c r="L3" i="1" s="1"/>
  <c r="W5" i="1"/>
  <c r="J5" i="1" s="1"/>
  <c r="W6" i="1"/>
  <c r="M6" i="1" s="1"/>
  <c r="W7" i="1"/>
  <c r="L7" i="1" s="1"/>
  <c r="X2" i="1"/>
  <c r="W2" i="1"/>
  <c r="K2" i="1" s="1"/>
  <c r="AB4" i="1"/>
  <c r="AC4" i="1"/>
  <c r="AD4" i="1"/>
  <c r="AA4" i="1"/>
  <c r="T5" i="2"/>
  <c r="S5" i="2"/>
  <c r="T3" i="2"/>
  <c r="S3" i="2"/>
  <c r="T4" i="2"/>
  <c r="U4" i="2"/>
  <c r="V4" i="2"/>
  <c r="S4" i="2"/>
  <c r="T2" i="2"/>
  <c r="U2" i="2"/>
  <c r="V2" i="2"/>
  <c r="S2" i="2"/>
  <c r="B9" i="2"/>
  <c r="F4" i="2"/>
  <c r="B25" i="1"/>
  <c r="B2" i="3" s="1"/>
  <c r="B8" i="3" s="1"/>
  <c r="C25" i="1"/>
  <c r="C2" i="3" s="1"/>
  <c r="C8" i="3" s="1"/>
  <c r="D25" i="1"/>
  <c r="B2" i="4" s="1"/>
  <c r="B7" i="4" s="1"/>
  <c r="E25" i="1"/>
  <c r="C2" i="4" s="1"/>
  <c r="C7" i="4" s="1"/>
  <c r="F25" i="1"/>
  <c r="G25" i="1"/>
  <c r="H25" i="1"/>
  <c r="E2" i="4"/>
  <c r="E7" i="4" s="1"/>
  <c r="AK18" i="1"/>
  <c r="AG18" i="1" s="1"/>
  <c r="AK7" i="1"/>
  <c r="AG7" i="1" s="1"/>
  <c r="AK13" i="1"/>
  <c r="AH13" i="1" s="1"/>
  <c r="AK9" i="1"/>
  <c r="AH9" i="1" s="1"/>
  <c r="AK12" i="1"/>
  <c r="AH12" i="1" s="1"/>
  <c r="AK14" i="1"/>
  <c r="AH14" i="1" s="1"/>
  <c r="AK11" i="1"/>
  <c r="AG11" i="1" s="1"/>
  <c r="AK8" i="1"/>
  <c r="AH8" i="1" s="1"/>
  <c r="AK19" i="1"/>
  <c r="AF19" i="1" s="1"/>
  <c r="AK16" i="1"/>
  <c r="AH16" i="1" s="1"/>
  <c r="AK17" i="1"/>
  <c r="AH17" i="1" s="1"/>
  <c r="AK15" i="1"/>
  <c r="AG15" i="1" s="1"/>
  <c r="AK10" i="1"/>
  <c r="AH10" i="1" s="1"/>
  <c r="AK3" i="1"/>
  <c r="AE3" i="1" s="1"/>
  <c r="I8" i="2" l="1"/>
  <c r="I9" i="2" s="1"/>
  <c r="Q24" i="1"/>
  <c r="N24" i="1"/>
  <c r="M24" i="1"/>
  <c r="J24" i="1"/>
  <c r="Q8" i="1"/>
  <c r="M21" i="1"/>
  <c r="Q21" i="1"/>
  <c r="L21" i="1"/>
  <c r="O9" i="1"/>
  <c r="J10" i="1"/>
  <c r="K10" i="1"/>
  <c r="AE4" i="1"/>
  <c r="L10" i="1"/>
  <c r="M2" i="1"/>
  <c r="M7" i="1"/>
  <c r="M16" i="1"/>
  <c r="Q10" i="1"/>
  <c r="J17" i="1"/>
  <c r="M17" i="1"/>
  <c r="K16" i="1"/>
  <c r="L16" i="1"/>
  <c r="L8" i="1"/>
  <c r="N16" i="1"/>
  <c r="M8" i="1"/>
  <c r="P16" i="1"/>
  <c r="L24" i="1"/>
  <c r="J8" i="1"/>
  <c r="Q16" i="1"/>
  <c r="Q2" i="1"/>
  <c r="K18" i="1"/>
  <c r="J4" i="1"/>
  <c r="N18" i="1"/>
  <c r="K4" i="1"/>
  <c r="O18" i="1"/>
  <c r="L4" i="1"/>
  <c r="P18" i="1"/>
  <c r="J13" i="1"/>
  <c r="K13" i="1"/>
  <c r="J19" i="1"/>
  <c r="L13" i="1"/>
  <c r="L19" i="1"/>
  <c r="J3" i="1"/>
  <c r="M19" i="1"/>
  <c r="M3" i="1"/>
  <c r="N13" i="1"/>
  <c r="Q19" i="1"/>
  <c r="J7" i="1"/>
  <c r="Q13" i="1"/>
  <c r="O20" i="1"/>
  <c r="K7" i="1"/>
  <c r="K15" i="1"/>
  <c r="Y2" i="2"/>
  <c r="W5" i="2"/>
  <c r="Z4" i="2"/>
  <c r="W4" i="2"/>
  <c r="P12" i="1"/>
  <c r="Q23" i="1"/>
  <c r="N10" i="1"/>
  <c r="N21" i="1"/>
  <c r="O10" i="1"/>
  <c r="O21" i="1"/>
  <c r="O12" i="1"/>
  <c r="Q12" i="1"/>
  <c r="J22" i="1"/>
  <c r="P23" i="1"/>
  <c r="N8" i="1"/>
  <c r="K3" i="1"/>
  <c r="O8" i="1"/>
  <c r="K11" i="1"/>
  <c r="O13" i="1"/>
  <c r="K17" i="1"/>
  <c r="O19" i="1"/>
  <c r="K22" i="1"/>
  <c r="O24" i="1"/>
  <c r="J11" i="1"/>
  <c r="N19" i="1"/>
  <c r="L11" i="1"/>
  <c r="L22" i="1"/>
  <c r="N11" i="1"/>
  <c r="J20" i="1"/>
  <c r="L2" i="1"/>
  <c r="K5" i="1"/>
  <c r="K9" i="1"/>
  <c r="O11" i="1"/>
  <c r="K14" i="1"/>
  <c r="O17" i="1"/>
  <c r="K20" i="1"/>
  <c r="O22" i="1"/>
  <c r="N2" i="1"/>
  <c r="L5" i="1"/>
  <c r="L9" i="1"/>
  <c r="P11" i="1"/>
  <c r="L14" i="1"/>
  <c r="P17" i="1"/>
  <c r="L20" i="1"/>
  <c r="P22" i="1"/>
  <c r="N23" i="1"/>
  <c r="J9" i="1"/>
  <c r="N17" i="1"/>
  <c r="O2" i="1"/>
  <c r="M5" i="1"/>
  <c r="M14" i="1"/>
  <c r="Q22" i="1"/>
  <c r="J6" i="1"/>
  <c r="N9" i="1"/>
  <c r="J12" i="1"/>
  <c r="J15" i="1"/>
  <c r="J18" i="1"/>
  <c r="N20" i="1"/>
  <c r="J23" i="1"/>
  <c r="K6" i="1"/>
  <c r="K12" i="1"/>
  <c r="L6" i="1"/>
  <c r="P9" i="1"/>
  <c r="L12" i="1"/>
  <c r="L15" i="1"/>
  <c r="L18" i="1"/>
  <c r="P20" i="1"/>
  <c r="L23" i="1"/>
  <c r="K23" i="1"/>
  <c r="F33" i="2"/>
  <c r="G33" i="2"/>
  <c r="F32" i="2"/>
  <c r="F28" i="2"/>
  <c r="G28" i="2"/>
  <c r="F26" i="2"/>
  <c r="G26" i="2"/>
  <c r="F25" i="2"/>
  <c r="G25" i="2"/>
  <c r="G23" i="2"/>
  <c r="F23" i="2"/>
  <c r="G22" i="2"/>
  <c r="G18" i="2"/>
  <c r="F18" i="2"/>
  <c r="G17" i="2"/>
  <c r="F15" i="2"/>
  <c r="G15" i="2"/>
  <c r="F13" i="2"/>
  <c r="G13" i="2"/>
  <c r="F7" i="2"/>
  <c r="G7" i="2"/>
  <c r="G8" i="2"/>
  <c r="F8" i="2"/>
  <c r="B4" i="3"/>
  <c r="D4" i="3"/>
  <c r="D10" i="3" s="1"/>
  <c r="E4" i="3"/>
  <c r="E10" i="3" s="1"/>
  <c r="C4" i="3"/>
  <c r="C10" i="3" s="1"/>
  <c r="D2" i="4"/>
  <c r="D7" i="4" s="1"/>
  <c r="AH11" i="1"/>
  <c r="AE8" i="1"/>
  <c r="AF8" i="1"/>
  <c r="AH15" i="1"/>
  <c r="AG8" i="1"/>
  <c r="AE17" i="1"/>
  <c r="AF17" i="1"/>
  <c r="AG17" i="1"/>
  <c r="AH18" i="1"/>
  <c r="E2" i="3"/>
  <c r="E8" i="3" s="1"/>
  <c r="AE14" i="1"/>
  <c r="AE13" i="1"/>
  <c r="AE7" i="1"/>
  <c r="AF14" i="1"/>
  <c r="AF13" i="1"/>
  <c r="AH7" i="1"/>
  <c r="AG14" i="1"/>
  <c r="AG13" i="1"/>
  <c r="AF7" i="1"/>
  <c r="AE11" i="1"/>
  <c r="AE9" i="1"/>
  <c r="D2" i="3"/>
  <c r="D8" i="3" s="1"/>
  <c r="AF11" i="1"/>
  <c r="AF9" i="1"/>
  <c r="AE15" i="1"/>
  <c r="AE18" i="1"/>
  <c r="AF15" i="1"/>
  <c r="AF18" i="1"/>
  <c r="AE10" i="1"/>
  <c r="AG19" i="1"/>
  <c r="AG9" i="1"/>
  <c r="AE19" i="1"/>
  <c r="AH19" i="1"/>
  <c r="AG10" i="1"/>
  <c r="AE16" i="1"/>
  <c r="AE12" i="1"/>
  <c r="AF10" i="1"/>
  <c r="AF16" i="1"/>
  <c r="AF12" i="1"/>
  <c r="AG16" i="1"/>
  <c r="AG12" i="1"/>
  <c r="AH2" i="1"/>
  <c r="AG2" i="1"/>
  <c r="AF2" i="1"/>
  <c r="AF3" i="1"/>
  <c r="AH3" i="1"/>
  <c r="AG3" i="1"/>
  <c r="G3" i="2"/>
  <c r="F3" i="2"/>
  <c r="G6" i="2"/>
  <c r="G5" i="2"/>
  <c r="G4" i="2"/>
  <c r="O25" i="1" l="1"/>
  <c r="N25" i="1"/>
  <c r="AG4" i="1"/>
  <c r="AF4" i="1"/>
  <c r="AH4" i="1"/>
  <c r="F4" i="3"/>
  <c r="J25" i="1"/>
  <c r="F2" i="3" s="1"/>
  <c r="H4" i="3"/>
  <c r="I4" i="3"/>
  <c r="G4" i="3"/>
  <c r="M25" i="1"/>
  <c r="G2" i="4" s="1"/>
  <c r="I2" i="3"/>
  <c r="Q25" i="1"/>
  <c r="I2" i="4" s="1"/>
  <c r="L25" i="1"/>
  <c r="F2" i="4" s="1"/>
  <c r="P25" i="1"/>
  <c r="H2" i="4" s="1"/>
  <c r="K25" i="1"/>
  <c r="G2" i="3" s="1"/>
  <c r="H2" i="3"/>
  <c r="B3" i="3" l="1"/>
  <c r="D3" i="3"/>
  <c r="E3" i="3"/>
  <c r="C3" i="3"/>
  <c r="H3" i="4"/>
  <c r="H4" i="4" s="1"/>
  <c r="B3" i="4"/>
  <c r="B4" i="4" s="1"/>
  <c r="F3" i="3"/>
  <c r="F5" i="3" s="1"/>
  <c r="G3" i="4"/>
  <c r="G4" i="4" s="1"/>
  <c r="D3" i="4"/>
  <c r="D8" i="4" s="1"/>
  <c r="D9" i="4" s="1"/>
  <c r="G3" i="3"/>
  <c r="G5" i="3" s="1"/>
  <c r="I3" i="3"/>
  <c r="I5" i="3" s="1"/>
  <c r="C3" i="4"/>
  <c r="C8" i="4" s="1"/>
  <c r="C9" i="4" s="1"/>
  <c r="F3" i="4"/>
  <c r="F4" i="4" s="1"/>
  <c r="I3" i="4"/>
  <c r="I4" i="4" s="1"/>
  <c r="H3" i="3"/>
  <c r="H5" i="3" s="1"/>
  <c r="E3" i="4"/>
  <c r="E4" i="4" s="1"/>
  <c r="C5" i="3" l="1"/>
  <c r="C9" i="3"/>
  <c r="C11" i="3" s="1"/>
  <c r="E5" i="3"/>
  <c r="E9" i="3"/>
  <c r="E11" i="3" s="1"/>
  <c r="B5" i="3"/>
  <c r="B9" i="3"/>
  <c r="B11" i="3" s="1"/>
  <c r="D5" i="3"/>
  <c r="D9" i="3"/>
  <c r="D11" i="3" s="1"/>
  <c r="C4" i="4"/>
  <c r="D4" i="4"/>
  <c r="E8" i="4"/>
  <c r="E9" i="4" s="1"/>
  <c r="B8" i="4"/>
  <c r="B9" i="4" s="1"/>
</calcChain>
</file>

<file path=xl/sharedStrings.xml><?xml version="1.0" encoding="utf-8"?>
<sst xmlns="http://schemas.openxmlformats.org/spreadsheetml/2006/main" count="435" uniqueCount="225">
  <si>
    <t>Intake Rate for Farmer Child (g/day) (FW)</t>
  </si>
  <si>
    <t>Intake Rate for Farmer Adult (g/day) (FW)</t>
  </si>
  <si>
    <t>Intake Rate for Resident Child (g/day) (FW)</t>
  </si>
  <si>
    <t>Intake Rate for Resident Adult (g/day) (FW)</t>
  </si>
  <si>
    <t>Intake Rate for Farmer Child (g/day) (CPW)</t>
  </si>
  <si>
    <t>Intake Rate for Farmer Adult (g/day) (CPW)</t>
  </si>
  <si>
    <t>Intake Rate for Resident Child (g/day) (CPW)</t>
  </si>
  <si>
    <t>Intake Rate for Resident Adult (g/day) (CPW)</t>
  </si>
  <si>
    <t>Apples</t>
  </si>
  <si>
    <t>Citrus</t>
  </si>
  <si>
    <t>Berries other than Strawberries</t>
  </si>
  <si>
    <t>Peaches</t>
  </si>
  <si>
    <t>Pears</t>
  </si>
  <si>
    <t>Strawberries</t>
  </si>
  <si>
    <t>Beets</t>
  </si>
  <si>
    <t>Broccoli</t>
  </si>
  <si>
    <t>Cabbage</t>
  </si>
  <si>
    <t>Carrots</t>
  </si>
  <si>
    <t>Corn</t>
  </si>
  <si>
    <t>Cucumbers</t>
  </si>
  <si>
    <t>Lettuce</t>
  </si>
  <si>
    <t>Lima Beans</t>
  </si>
  <si>
    <t>Okra</t>
  </si>
  <si>
    <t>Onions</t>
  </si>
  <si>
    <t>Peas</t>
  </si>
  <si>
    <t>Peppers</t>
  </si>
  <si>
    <t>Pumpkins</t>
  </si>
  <si>
    <t>Snap Beans</t>
  </si>
  <si>
    <t>Tomatoes</t>
  </si>
  <si>
    <t>White Potatoes</t>
  </si>
  <si>
    <t>Intake Rate for Farmer Child (g/day) (DW)</t>
  </si>
  <si>
    <t>Intake Rate for Farmer Adult (g/day) (DW)</t>
  </si>
  <si>
    <t>Intake Rate for Resident Child (g/day) (DW)</t>
  </si>
  <si>
    <t>Intake Rate for Resident Adult (g/day) (DW)</t>
  </si>
  <si>
    <t>Rice</t>
  </si>
  <si>
    <t>Cereal Grain</t>
  </si>
  <si>
    <t>Avocado</t>
  </si>
  <si>
    <t>Banana</t>
  </si>
  <si>
    <t>Cantaloupe</t>
  </si>
  <si>
    <t>Grapefruit</t>
  </si>
  <si>
    <t>Grapes</t>
  </si>
  <si>
    <t>Honeydew Melon</t>
  </si>
  <si>
    <t>Kiwifruit</t>
  </si>
  <si>
    <t>Lemon</t>
  </si>
  <si>
    <t>Lime</t>
  </si>
  <si>
    <t>Nectarine</t>
  </si>
  <si>
    <t>Pineapple</t>
  </si>
  <si>
    <t>Plums</t>
  </si>
  <si>
    <t>Sweet Cherries</t>
  </si>
  <si>
    <t>Tangerine</t>
  </si>
  <si>
    <t>Watermelon</t>
  </si>
  <si>
    <t>Cauliflower</t>
  </si>
  <si>
    <t>Celery</t>
  </si>
  <si>
    <t>Leaf Lettuce</t>
  </si>
  <si>
    <t>Mushrooms</t>
  </si>
  <si>
    <t>Green Onion</t>
  </si>
  <si>
    <t>Sweet Potato</t>
  </si>
  <si>
    <t>Spinach</t>
  </si>
  <si>
    <t>Zucchini</t>
  </si>
  <si>
    <t>Turnips</t>
  </si>
  <si>
    <t>Brussels Sprouts</t>
  </si>
  <si>
    <t>Winter Squash</t>
  </si>
  <si>
    <t>Artichoke</t>
  </si>
  <si>
    <t>blueberries</t>
  </si>
  <si>
    <t>raw</t>
  </si>
  <si>
    <t>iceberg</t>
  </si>
  <si>
    <t>Oat Grain</t>
  </si>
  <si>
    <t>Barley Grain</t>
  </si>
  <si>
    <t>Wheat</t>
  </si>
  <si>
    <t>Rye</t>
  </si>
  <si>
    <t>Sorghum</t>
  </si>
  <si>
    <t>Bulgur</t>
  </si>
  <si>
    <t>Amaranth</t>
  </si>
  <si>
    <t>Spelt</t>
  </si>
  <si>
    <t>Millet</t>
  </si>
  <si>
    <t>Buckwheat</t>
  </si>
  <si>
    <t>Khorasan</t>
  </si>
  <si>
    <t>Quinoa</t>
  </si>
  <si>
    <t>Radishes</t>
  </si>
  <si>
    <t>Asparagus</t>
  </si>
  <si>
    <t>Calories for Farmer Child (kcal/day) (FW)</t>
  </si>
  <si>
    <t>Calories for Farmer Adult (kcal/day) (FW)</t>
  </si>
  <si>
    <t>Calories for Resident Child (kcal/day) (FW)</t>
  </si>
  <si>
    <t>Calories for Resident Adult (kcal/day) (FW)</t>
  </si>
  <si>
    <t>Calories for Farmer Child (kcal/day) (CPW)</t>
  </si>
  <si>
    <t>Calories for Resident Child (kcal/day) (CPW)</t>
  </si>
  <si>
    <t>Calories for Farmer Adult (kcal/day) (CPW)</t>
  </si>
  <si>
    <t>Calories for Resident Adult (kcal/day) (CPW)</t>
  </si>
  <si>
    <t>Total</t>
  </si>
  <si>
    <t>Calories for Farmer Child (kcal/day) (DW)</t>
  </si>
  <si>
    <t>Calories for Farmer Adult (kcal/day) (DW)</t>
  </si>
  <si>
    <t>Calories for Resident Child (kcal/day) (DW)</t>
  </si>
  <si>
    <t>Calories for Resident Adult (kcal/day) (DW)</t>
  </si>
  <si>
    <t>Dairy - Cow</t>
  </si>
  <si>
    <t>n/a</t>
  </si>
  <si>
    <t>Beef</t>
  </si>
  <si>
    <t>Swine</t>
  </si>
  <si>
    <t>Poultry</t>
  </si>
  <si>
    <t>Egg</t>
  </si>
  <si>
    <t>Fish</t>
  </si>
  <si>
    <t>Shellfish</t>
  </si>
  <si>
    <t>Sheep</t>
  </si>
  <si>
    <t>Sheep Milk</t>
  </si>
  <si>
    <t>Goat</t>
  </si>
  <si>
    <t>Goat Milk</t>
  </si>
  <si>
    <t>Tuna</t>
  </si>
  <si>
    <t>Blue Crab</t>
  </si>
  <si>
    <t>Catfish</t>
  </si>
  <si>
    <t>Cod</t>
  </si>
  <si>
    <t>Haddock</t>
  </si>
  <si>
    <t>Halibut</t>
  </si>
  <si>
    <t>Lobster</t>
  </si>
  <si>
    <t>Pollock</t>
  </si>
  <si>
    <t>Rainbow Trout</t>
  </si>
  <si>
    <t>Rockfish</t>
  </si>
  <si>
    <t>Shrimp</t>
  </si>
  <si>
    <t>Swordfish</t>
  </si>
  <si>
    <t>Tilapia</t>
  </si>
  <si>
    <t>Orange Roughy</t>
  </si>
  <si>
    <t>Ocean Perch</t>
  </si>
  <si>
    <t>Flounder/ Sole</t>
  </si>
  <si>
    <t>Clams</t>
  </si>
  <si>
    <t>Scallops</t>
  </si>
  <si>
    <t>Oysters</t>
  </si>
  <si>
    <t>Salmon, Pink</t>
  </si>
  <si>
    <t>Salmon, Red</t>
  </si>
  <si>
    <t>whole</t>
  </si>
  <si>
    <t>Cranberries (fresh)</t>
  </si>
  <si>
    <t>Dates</t>
  </si>
  <si>
    <t>Mandarin oranges</t>
  </si>
  <si>
    <t>Mango</t>
  </si>
  <si>
    <t>Pomegranate</t>
  </si>
  <si>
    <t>Raspberries</t>
  </si>
  <si>
    <t>Apricot</t>
  </si>
  <si>
    <t>Blackberries</t>
  </si>
  <si>
    <t>Produce</t>
  </si>
  <si>
    <t>Animal Products</t>
  </si>
  <si>
    <t>Intake Rate for Farmer Child (pounds/day) (FW)</t>
  </si>
  <si>
    <t>Intake Rate for Farmer Adult (pounds/day) (FW)</t>
  </si>
  <si>
    <t>Intake Rate for Farmer Child (pounds/day) (CPW)</t>
  </si>
  <si>
    <t>Intake Rate for Farmer Adult (pounds/day) (CPW)</t>
  </si>
  <si>
    <t>Intake Rate for Resident Child (pounds/day) (FW)</t>
  </si>
  <si>
    <t>Intake Rate for Resident Adult (pounds/day) (FW)</t>
  </si>
  <si>
    <t>Intake Rate for Resident Child (pounds/day) (CPW)</t>
  </si>
  <si>
    <t>Intake Rate for Resident Adult (pounds/day) (CPW)</t>
  </si>
  <si>
    <t>Grains (DW)</t>
  </si>
  <si>
    <t>Additional fruit and vegetables are presented below.</t>
  </si>
  <si>
    <t>The values below use the cereal grain intake rates.</t>
  </si>
  <si>
    <t>The table above uses beef and milk intake rates.</t>
  </si>
  <si>
    <t>USDA grams</t>
  </si>
  <si>
    <t>acorn</t>
  </si>
  <si>
    <t xml:space="preserve">https://fdc.nal.usda.gov/fdc-app.html#/food-search </t>
  </si>
  <si>
    <t>corn</t>
  </si>
  <si>
    <t>cooked</t>
  </si>
  <si>
    <t>bran</t>
  </si>
  <si>
    <t>flakes</t>
  </si>
  <si>
    <t>pearled</t>
  </si>
  <si>
    <t>soft red winter</t>
  </si>
  <si>
    <t>USDA kcal/g FW</t>
  </si>
  <si>
    <t>USDA kcal/g CPW</t>
  </si>
  <si>
    <t>boiled, skinless</t>
  </si>
  <si>
    <t>USDA kcal FW</t>
  </si>
  <si>
    <t>USDA kcal CPW</t>
  </si>
  <si>
    <t>na</t>
  </si>
  <si>
    <t>yellow</t>
  </si>
  <si>
    <t>baked</t>
  </si>
  <si>
    <t>peeled</t>
  </si>
  <si>
    <t>Jerusalem</t>
  </si>
  <si>
    <t>tops</t>
  </si>
  <si>
    <t>shiitake</t>
  </si>
  <si>
    <t>USDA kcal/g DW</t>
  </si>
  <si>
    <t>USDA kcal DW</t>
  </si>
  <si>
    <t>80/20 raw</t>
  </si>
  <si>
    <t>pan-broiled</t>
  </si>
  <si>
    <t>ground raw</t>
  </si>
  <si>
    <t>ground, raw</t>
  </si>
  <si>
    <t>ground, pan-browned</t>
  </si>
  <si>
    <t>egg whole</t>
  </si>
  <si>
    <t>hard-boiled</t>
  </si>
  <si>
    <t>bluefin, raw</t>
  </si>
  <si>
    <t>crustaceans, shrimp, raw</t>
  </si>
  <si>
    <t>crustaceans, shrimp, cooked</t>
  </si>
  <si>
    <t>channel</t>
  </si>
  <si>
    <t>channel, wild</t>
  </si>
  <si>
    <t>Atlantic, raw</t>
  </si>
  <si>
    <t>Atlantic</t>
  </si>
  <si>
    <t>flatfish, raw</t>
  </si>
  <si>
    <t>flatfish</t>
  </si>
  <si>
    <t>wild, raw</t>
  </si>
  <si>
    <t>wild</t>
  </si>
  <si>
    <t>raw, striped bass</t>
  </si>
  <si>
    <t>striped bass</t>
  </si>
  <si>
    <t>sockeye, raw</t>
  </si>
  <si>
    <t>sockeye, smoked</t>
  </si>
  <si>
    <t>bluefin</t>
  </si>
  <si>
    <t>moist heat</t>
  </si>
  <si>
    <t>northern, raw</t>
  </si>
  <si>
    <t>northern, moist heat</t>
  </si>
  <si>
    <t>eastern, raw</t>
  </si>
  <si>
    <t>eastern, moist heat</t>
  </si>
  <si>
    <t>bay and sea, steamed</t>
  </si>
  <si>
    <t>mixed species, raw</t>
  </si>
  <si>
    <t>lamb, ground, raw</t>
  </si>
  <si>
    <t>lamb, ground, broiled</t>
  </si>
  <si>
    <t>game meat, goat, raw</t>
  </si>
  <si>
    <t>game meat, goat, roasted</t>
  </si>
  <si>
    <t>milk, fluid</t>
  </si>
  <si>
    <t>medjool</t>
  </si>
  <si>
    <t>The values below use the generic fish and shellfish intake rates.</t>
  </si>
  <si>
    <t>USDA Note FW</t>
  </si>
  <si>
    <t>USDA Note CPW</t>
  </si>
  <si>
    <t>USDA Note</t>
  </si>
  <si>
    <t>green</t>
  </si>
  <si>
    <t>red</t>
  </si>
  <si>
    <t>mature seeds</t>
  </si>
  <si>
    <t>white, raw</t>
  </si>
  <si>
    <t>skinless</t>
  </si>
  <si>
    <t>mature</t>
  </si>
  <si>
    <t>bluefin, cooked</t>
  </si>
  <si>
    <t>Flax Grain</t>
  </si>
  <si>
    <t>red delicious</t>
  </si>
  <si>
    <t>navel orange</t>
  </si>
  <si>
    <t>bell, green</t>
  </si>
  <si>
    <t>sweet, green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</si>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</sst>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CD49D"/>
        <bgColor indexed="64"/>
      </patternFill>
    </fill>
    <fill>
      <patternFill patternType="solid">
        <fgColor rgb="FFEADA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6DDE8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1"/>
    <xf numFmtId="0" fontId="0" fillId="0" borderId="0" xfId="0" applyFont="1"/>
    <xf numFmtId="0" fontId="2" fillId="0" borderId="0" xfId="1" applyFont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5" xfId="0" applyFont="1" applyBorder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3" fillId="6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2" fontId="4" fillId="6" borderId="19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/>
    </xf>
    <xf numFmtId="0" fontId="9" fillId="0" borderId="0" xfId="1" applyFont="1"/>
    <xf numFmtId="0" fontId="9" fillId="0" borderId="0" xfId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2" fontId="4" fillId="7" borderId="9" xfId="0" applyNumberFormat="1" applyFont="1" applyFill="1" applyBorder="1" applyAlignment="1">
      <alignment horizontal="center"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2" fontId="4" fillId="7" borderId="25" xfId="0" applyNumberFormat="1" applyFont="1" applyFill="1" applyBorder="1" applyAlignment="1">
      <alignment horizontal="center" vertical="center" wrapText="1"/>
    </xf>
    <xf numFmtId="1" fontId="4" fillId="7" borderId="2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7" borderId="20" xfId="0" applyNumberFormat="1" applyFont="1" applyFill="1" applyBorder="1" applyAlignment="1">
      <alignment horizontal="center" vertical="center" wrapText="1"/>
    </xf>
    <xf numFmtId="1" fontId="4" fillId="7" borderId="21" xfId="0" applyNumberFormat="1" applyFont="1" applyFill="1" applyBorder="1" applyAlignment="1">
      <alignment horizontal="center" vertical="center" wrapText="1"/>
    </xf>
    <xf numFmtId="2" fontId="4" fillId="7" borderId="21" xfId="0" applyNumberFormat="1" applyFont="1" applyFill="1" applyBorder="1" applyAlignment="1">
      <alignment horizontal="center" vertical="center" wrapText="1"/>
    </xf>
    <xf numFmtId="2" fontId="4" fillId="7" borderId="22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0" xfId="0" applyFill="1" applyBorder="1"/>
    <xf numFmtId="2" fontId="4" fillId="5" borderId="19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dc.nal.usda.gov/fdc-app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5062-00D8-42E1-B86A-8B0476DD262F}">
  <dimension ref="A1:AM7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0.28515625" style="16" customWidth="1"/>
    <col min="2" max="9" width="9.28515625" style="2" bestFit="1" customWidth="1"/>
    <col min="10" max="10" width="9.7109375" style="2" customWidth="1"/>
    <col min="11" max="11" width="9.85546875" style="2" customWidth="1"/>
    <col min="12" max="12" width="10" style="2" customWidth="1"/>
    <col min="13" max="14" width="9.7109375" style="2" customWidth="1"/>
    <col min="15" max="15" width="9.5703125" style="2" customWidth="1"/>
    <col min="16" max="16" width="10.140625" style="2" customWidth="1"/>
    <col min="17" max="17" width="10" style="2" customWidth="1"/>
    <col min="18" max="18" width="7.140625" style="2" customWidth="1"/>
    <col min="19" max="20" width="6" style="2" bestFit="1" customWidth="1"/>
    <col min="21" max="21" width="14.140625" style="2" bestFit="1" customWidth="1"/>
    <col min="22" max="22" width="11.28515625" style="2" bestFit="1" customWidth="1"/>
    <col min="25" max="25" width="9.140625" style="110"/>
    <col min="26" max="26" width="12" style="16" bestFit="1" customWidth="1"/>
    <col min="27" max="30" width="9.28515625" style="2" bestFit="1" customWidth="1"/>
    <col min="31" max="33" width="9.85546875" style="2" customWidth="1"/>
    <col min="34" max="34" width="10.140625" style="2" customWidth="1"/>
    <col min="35" max="35" width="10.28515625" style="2" customWidth="1"/>
    <col min="36" max="36" width="10.140625" style="2" customWidth="1"/>
    <col min="37" max="37" width="10" style="2" customWidth="1"/>
    <col min="38" max="38" width="14.28515625" style="2" bestFit="1" customWidth="1"/>
    <col min="39" max="16384" width="9.140625" style="2"/>
  </cols>
  <sheetData>
    <row r="1" spans="1:39" ht="90.75" thickBot="1" x14ac:dyDescent="0.3">
      <c r="A1" s="1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80</v>
      </c>
      <c r="K1" s="4" t="s">
        <v>81</v>
      </c>
      <c r="L1" s="4" t="s">
        <v>82</v>
      </c>
      <c r="M1" s="4" t="s">
        <v>83</v>
      </c>
      <c r="N1" s="4" t="s">
        <v>84</v>
      </c>
      <c r="O1" s="4" t="s">
        <v>86</v>
      </c>
      <c r="P1" s="4" t="s">
        <v>85</v>
      </c>
      <c r="Q1" s="4" t="s">
        <v>87</v>
      </c>
      <c r="R1" s="106" t="s">
        <v>149</v>
      </c>
      <c r="S1" s="106" t="s">
        <v>161</v>
      </c>
      <c r="T1" s="106" t="s">
        <v>162</v>
      </c>
      <c r="U1" s="106" t="s">
        <v>209</v>
      </c>
      <c r="V1" s="106" t="s">
        <v>210</v>
      </c>
      <c r="W1" s="106" t="s">
        <v>158</v>
      </c>
      <c r="X1" s="107" t="s">
        <v>159</v>
      </c>
      <c r="Y1" s="19"/>
      <c r="Z1" s="109"/>
      <c r="AA1" s="42" t="s">
        <v>30</v>
      </c>
      <c r="AB1" s="42" t="s">
        <v>31</v>
      </c>
      <c r="AC1" s="42" t="s">
        <v>32</v>
      </c>
      <c r="AD1" s="42" t="s">
        <v>33</v>
      </c>
      <c r="AE1" s="42" t="s">
        <v>89</v>
      </c>
      <c r="AF1" s="42" t="s">
        <v>90</v>
      </c>
      <c r="AG1" s="42" t="s">
        <v>91</v>
      </c>
      <c r="AH1" s="42" t="s">
        <v>92</v>
      </c>
      <c r="AI1" s="106" t="s">
        <v>171</v>
      </c>
      <c r="AJ1" s="106" t="s">
        <v>149</v>
      </c>
      <c r="AK1" s="106" t="s">
        <v>170</v>
      </c>
      <c r="AL1" s="106" t="s">
        <v>211</v>
      </c>
    </row>
    <row r="2" spans="1:39" ht="30.75" thickBot="1" x14ac:dyDescent="0.3">
      <c r="A2" s="14" t="s">
        <v>8</v>
      </c>
      <c r="B2" s="6">
        <v>82.7</v>
      </c>
      <c r="C2" s="6">
        <v>84.8</v>
      </c>
      <c r="D2" s="6">
        <v>72</v>
      </c>
      <c r="E2" s="6">
        <v>73.900000000000006</v>
      </c>
      <c r="F2" s="6">
        <v>42.9</v>
      </c>
      <c r="G2" s="6">
        <v>44</v>
      </c>
      <c r="H2" s="6">
        <v>37.299999999999997</v>
      </c>
      <c r="I2" s="6">
        <v>38.299999999999997</v>
      </c>
      <c r="J2" s="36">
        <f>B2*$W2</f>
        <v>51.274000000000001</v>
      </c>
      <c r="K2" s="36">
        <f t="shared" ref="K2:K24" si="0">C2*$W2</f>
        <v>52.576000000000001</v>
      </c>
      <c r="L2" s="36">
        <f t="shared" ref="L2:L24" si="1">D2*$W2</f>
        <v>44.64</v>
      </c>
      <c r="M2" s="36">
        <f t="shared" ref="M2:M24" si="2">E2*$W2</f>
        <v>45.818000000000005</v>
      </c>
      <c r="N2" s="36">
        <f>F2*$X2</f>
        <v>22.737000000000002</v>
      </c>
      <c r="O2" s="36">
        <f>G2*$X2</f>
        <v>23.32</v>
      </c>
      <c r="P2" s="36">
        <f>H2*$X2</f>
        <v>19.768999999999998</v>
      </c>
      <c r="Q2" s="36">
        <f>I2*$X2</f>
        <v>20.298999999999999</v>
      </c>
      <c r="R2" s="56">
        <v>100</v>
      </c>
      <c r="S2" s="81">
        <v>62</v>
      </c>
      <c r="T2" s="57">
        <v>53</v>
      </c>
      <c r="U2" s="58" t="s">
        <v>220</v>
      </c>
      <c r="V2" s="58" t="s">
        <v>160</v>
      </c>
      <c r="W2" s="58">
        <f>S2/R2</f>
        <v>0.62</v>
      </c>
      <c r="X2" s="54">
        <f>T2/R2</f>
        <v>0.53</v>
      </c>
      <c r="Y2" s="99"/>
      <c r="Z2" s="66" t="s">
        <v>34</v>
      </c>
      <c r="AA2" s="65">
        <v>49.6</v>
      </c>
      <c r="AB2" s="8">
        <v>98.9</v>
      </c>
      <c r="AC2" s="8">
        <v>41</v>
      </c>
      <c r="AD2" s="8">
        <v>81.900000000000006</v>
      </c>
      <c r="AE2" s="38">
        <f>AA2*$AK2</f>
        <v>178.06399999999999</v>
      </c>
      <c r="AF2" s="38">
        <f t="shared" ref="AF2:AH2" si="3">AB2*$AK2</f>
        <v>355.05099999999999</v>
      </c>
      <c r="AG2" s="38">
        <f t="shared" si="3"/>
        <v>147.19</v>
      </c>
      <c r="AH2" s="38">
        <f t="shared" si="3"/>
        <v>294.02100000000002</v>
      </c>
      <c r="AI2" s="7">
        <v>359</v>
      </c>
      <c r="AJ2" s="69">
        <v>100</v>
      </c>
      <c r="AK2" s="70">
        <f>AI2/AJ2</f>
        <v>3.59</v>
      </c>
      <c r="AL2" s="70" t="s">
        <v>215</v>
      </c>
      <c r="AM2" s="12"/>
    </row>
    <row r="3" spans="1:39" ht="30.75" thickBot="1" x14ac:dyDescent="0.3">
      <c r="A3" s="14" t="s">
        <v>10</v>
      </c>
      <c r="B3" s="6">
        <v>24.2</v>
      </c>
      <c r="C3" s="6">
        <v>35.200000000000003</v>
      </c>
      <c r="D3" s="6">
        <v>24.2</v>
      </c>
      <c r="E3" s="6">
        <v>35.200000000000003</v>
      </c>
      <c r="F3" s="6">
        <v>12.5</v>
      </c>
      <c r="G3" s="6">
        <v>18.2</v>
      </c>
      <c r="H3" s="6">
        <v>12.5</v>
      </c>
      <c r="I3" s="6">
        <v>18.2</v>
      </c>
      <c r="J3" s="36">
        <f t="shared" ref="J3:J24" si="4">B3*$W3</f>
        <v>15.488</v>
      </c>
      <c r="K3" s="36">
        <f t="shared" si="0"/>
        <v>22.528000000000002</v>
      </c>
      <c r="L3" s="36">
        <f t="shared" si="1"/>
        <v>15.488</v>
      </c>
      <c r="M3" s="36">
        <f t="shared" si="2"/>
        <v>22.528000000000002</v>
      </c>
      <c r="N3" s="58" t="s">
        <v>163</v>
      </c>
      <c r="O3" s="58" t="s">
        <v>163</v>
      </c>
      <c r="P3" s="58" t="s">
        <v>163</v>
      </c>
      <c r="Q3" s="58" t="s">
        <v>163</v>
      </c>
      <c r="R3" s="59">
        <v>100</v>
      </c>
      <c r="S3" s="82">
        <v>64</v>
      </c>
      <c r="T3" s="6" t="s">
        <v>163</v>
      </c>
      <c r="U3" s="60" t="s">
        <v>63</v>
      </c>
      <c r="V3" s="60" t="s">
        <v>163</v>
      </c>
      <c r="W3" s="58">
        <f>S3/R3</f>
        <v>0.64</v>
      </c>
      <c r="X3" s="54" t="s">
        <v>163</v>
      </c>
      <c r="Y3" s="99"/>
      <c r="Z3" s="67" t="s">
        <v>35</v>
      </c>
      <c r="AA3" s="65">
        <v>48.1</v>
      </c>
      <c r="AB3" s="8">
        <v>84.8</v>
      </c>
      <c r="AC3" s="8">
        <v>39.799999999999997</v>
      </c>
      <c r="AD3" s="8">
        <v>70.2</v>
      </c>
      <c r="AE3" s="38">
        <f>AA3*$AK3</f>
        <v>175.565</v>
      </c>
      <c r="AF3" s="38">
        <f t="shared" ref="AF3" si="5">AB3*$AK3</f>
        <v>309.52</v>
      </c>
      <c r="AG3" s="38">
        <f t="shared" ref="AG3" si="6">AC3*$AK3</f>
        <v>145.26999999999998</v>
      </c>
      <c r="AH3" s="38">
        <f t="shared" ref="AH3" si="7">AD3*$AK3</f>
        <v>256.23</v>
      </c>
      <c r="AI3" s="7">
        <v>365</v>
      </c>
      <c r="AJ3" s="69">
        <v>100</v>
      </c>
      <c r="AK3" s="71">
        <f t="shared" ref="AK3" si="8">AI3/AJ3</f>
        <v>3.65</v>
      </c>
      <c r="AL3" s="71" t="s">
        <v>152</v>
      </c>
      <c r="AM3" s="12"/>
    </row>
    <row r="4" spans="1:39" ht="15.75" thickBot="1" x14ac:dyDescent="0.3">
      <c r="A4" s="14" t="s">
        <v>9</v>
      </c>
      <c r="B4" s="6">
        <v>206</v>
      </c>
      <c r="C4" s="6">
        <v>306.5</v>
      </c>
      <c r="D4" s="6">
        <v>206</v>
      </c>
      <c r="E4" s="6">
        <v>306.5</v>
      </c>
      <c r="F4" s="6">
        <v>106.8</v>
      </c>
      <c r="G4" s="6">
        <v>158.9</v>
      </c>
      <c r="H4" s="6">
        <v>106.8</v>
      </c>
      <c r="I4" s="6">
        <v>158.9</v>
      </c>
      <c r="J4" s="36">
        <f t="shared" si="4"/>
        <v>107.12</v>
      </c>
      <c r="K4" s="36">
        <f t="shared" si="0"/>
        <v>159.38</v>
      </c>
      <c r="L4" s="36">
        <f t="shared" si="1"/>
        <v>107.12</v>
      </c>
      <c r="M4" s="36">
        <f t="shared" si="2"/>
        <v>159.38</v>
      </c>
      <c r="N4" s="58" t="s">
        <v>163</v>
      </c>
      <c r="O4" s="58" t="s">
        <v>163</v>
      </c>
      <c r="P4" s="58" t="s">
        <v>163</v>
      </c>
      <c r="Q4" s="58" t="s">
        <v>163</v>
      </c>
      <c r="R4" s="59">
        <v>100</v>
      </c>
      <c r="S4" s="82">
        <v>52</v>
      </c>
      <c r="T4" s="6" t="s">
        <v>163</v>
      </c>
      <c r="U4" s="60" t="s">
        <v>221</v>
      </c>
      <c r="V4" s="60" t="s">
        <v>163</v>
      </c>
      <c r="W4" s="58">
        <f t="shared" ref="W4" si="9">S4/R4</f>
        <v>0.52</v>
      </c>
      <c r="X4" s="54" t="s">
        <v>163</v>
      </c>
      <c r="Y4" s="99"/>
      <c r="Z4" s="68" t="s">
        <v>88</v>
      </c>
      <c r="AA4" s="116">
        <f>SUM(AA2:AA3)</f>
        <v>97.7</v>
      </c>
      <c r="AB4" s="116">
        <f t="shared" ref="AB4:AH4" si="10">SUM(AB2:AB3)</f>
        <v>183.7</v>
      </c>
      <c r="AC4" s="116">
        <f t="shared" si="10"/>
        <v>80.8</v>
      </c>
      <c r="AD4" s="116">
        <f t="shared" si="10"/>
        <v>152.10000000000002</v>
      </c>
      <c r="AE4" s="116">
        <f t="shared" si="10"/>
        <v>353.62900000000002</v>
      </c>
      <c r="AF4" s="116">
        <f t="shared" si="10"/>
        <v>664.57099999999991</v>
      </c>
      <c r="AG4" s="116">
        <f t="shared" si="10"/>
        <v>292.45999999999998</v>
      </c>
      <c r="AH4" s="116">
        <f t="shared" si="10"/>
        <v>550.25099999999998</v>
      </c>
      <c r="AI4" s="7"/>
      <c r="AJ4" s="52"/>
      <c r="AK4" s="73"/>
      <c r="AL4" s="73"/>
    </row>
    <row r="5" spans="1:39" ht="15.75" thickBot="1" x14ac:dyDescent="0.3">
      <c r="A5" s="14" t="s">
        <v>11</v>
      </c>
      <c r="B5" s="6">
        <v>98.2</v>
      </c>
      <c r="C5" s="6">
        <v>103.1</v>
      </c>
      <c r="D5" s="6">
        <v>110.2</v>
      </c>
      <c r="E5" s="6">
        <v>115.7</v>
      </c>
      <c r="F5" s="6">
        <v>50.9</v>
      </c>
      <c r="G5" s="6">
        <v>53.5</v>
      </c>
      <c r="H5" s="6">
        <v>57.1</v>
      </c>
      <c r="I5" s="6">
        <v>60</v>
      </c>
      <c r="J5" s="36">
        <f t="shared" si="4"/>
        <v>45.172000000000004</v>
      </c>
      <c r="K5" s="36">
        <f t="shared" si="0"/>
        <v>47.426000000000002</v>
      </c>
      <c r="L5" s="36">
        <f t="shared" si="1"/>
        <v>50.692</v>
      </c>
      <c r="M5" s="36">
        <f t="shared" si="2"/>
        <v>53.222000000000001</v>
      </c>
      <c r="N5" s="58" t="s">
        <v>163</v>
      </c>
      <c r="O5" s="58" t="s">
        <v>163</v>
      </c>
      <c r="P5" s="58" t="s">
        <v>163</v>
      </c>
      <c r="Q5" s="58" t="s">
        <v>163</v>
      </c>
      <c r="R5" s="59">
        <v>100</v>
      </c>
      <c r="S5" s="82">
        <v>46</v>
      </c>
      <c r="T5" s="6" t="s">
        <v>163</v>
      </c>
      <c r="U5" s="60"/>
      <c r="V5" s="60" t="s">
        <v>163</v>
      </c>
      <c r="W5" s="58">
        <f t="shared" ref="W5:W24" si="11">S5/R5</f>
        <v>0.46</v>
      </c>
      <c r="X5" s="54" t="s">
        <v>163</v>
      </c>
      <c r="Y5" s="99"/>
    </row>
    <row r="6" spans="1:39" ht="15.75" thickBot="1" x14ac:dyDescent="0.3">
      <c r="A6" s="14" t="s">
        <v>12</v>
      </c>
      <c r="B6" s="6">
        <v>79.599999999999994</v>
      </c>
      <c r="C6" s="6">
        <v>59.8</v>
      </c>
      <c r="D6" s="6">
        <v>69.400000000000006</v>
      </c>
      <c r="E6" s="6">
        <v>52.1</v>
      </c>
      <c r="F6" s="6">
        <v>41.3</v>
      </c>
      <c r="G6" s="6">
        <v>31</v>
      </c>
      <c r="H6" s="6">
        <v>36</v>
      </c>
      <c r="I6" s="6">
        <v>27</v>
      </c>
      <c r="J6" s="36">
        <f t="shared" si="4"/>
        <v>50.147999999999996</v>
      </c>
      <c r="K6" s="36">
        <f t="shared" si="0"/>
        <v>37.673999999999999</v>
      </c>
      <c r="L6" s="36">
        <f t="shared" si="1"/>
        <v>43.722000000000001</v>
      </c>
      <c r="M6" s="36">
        <f t="shared" si="2"/>
        <v>32.823</v>
      </c>
      <c r="N6" s="58" t="s">
        <v>163</v>
      </c>
      <c r="O6" s="58" t="s">
        <v>163</v>
      </c>
      <c r="P6" s="58" t="s">
        <v>163</v>
      </c>
      <c r="Q6" s="58" t="s">
        <v>163</v>
      </c>
      <c r="R6" s="59">
        <v>100</v>
      </c>
      <c r="S6" s="82">
        <v>63</v>
      </c>
      <c r="T6" s="6" t="s">
        <v>163</v>
      </c>
      <c r="U6" s="60"/>
      <c r="V6" s="60" t="s">
        <v>163</v>
      </c>
      <c r="W6" s="58">
        <f t="shared" si="11"/>
        <v>0.63</v>
      </c>
      <c r="X6" s="54" t="s">
        <v>163</v>
      </c>
      <c r="Y6" s="99"/>
      <c r="Z6" s="28" t="s">
        <v>147</v>
      </c>
    </row>
    <row r="7" spans="1:39" ht="15.75" thickBot="1" x14ac:dyDescent="0.3">
      <c r="A7" s="14" t="s">
        <v>13</v>
      </c>
      <c r="B7" s="6">
        <v>27.5</v>
      </c>
      <c r="C7" s="6">
        <v>40.6</v>
      </c>
      <c r="D7" s="6">
        <v>27.5</v>
      </c>
      <c r="E7" s="6">
        <v>40.6</v>
      </c>
      <c r="F7" s="6">
        <v>14.2</v>
      </c>
      <c r="G7" s="6">
        <v>21.1</v>
      </c>
      <c r="H7" s="6">
        <v>14.2</v>
      </c>
      <c r="I7" s="6">
        <v>21.1</v>
      </c>
      <c r="J7" s="36">
        <f t="shared" si="4"/>
        <v>9.9</v>
      </c>
      <c r="K7" s="36">
        <f t="shared" si="0"/>
        <v>14.616</v>
      </c>
      <c r="L7" s="36">
        <f t="shared" si="1"/>
        <v>9.9</v>
      </c>
      <c r="M7" s="36">
        <f t="shared" si="2"/>
        <v>14.616</v>
      </c>
      <c r="N7" s="58" t="s">
        <v>163</v>
      </c>
      <c r="O7" s="58" t="s">
        <v>163</v>
      </c>
      <c r="P7" s="58" t="s">
        <v>163</v>
      </c>
      <c r="Q7" s="58" t="s">
        <v>163</v>
      </c>
      <c r="R7" s="59">
        <v>100</v>
      </c>
      <c r="S7" s="82">
        <v>36</v>
      </c>
      <c r="T7" s="6" t="s">
        <v>163</v>
      </c>
      <c r="U7" s="60"/>
      <c r="V7" s="60" t="s">
        <v>163</v>
      </c>
      <c r="W7" s="58">
        <f t="shared" si="11"/>
        <v>0.36</v>
      </c>
      <c r="X7" s="54" t="s">
        <v>163</v>
      </c>
      <c r="Y7" s="99"/>
      <c r="Z7" s="67" t="s">
        <v>72</v>
      </c>
      <c r="AA7" s="65">
        <v>48.1</v>
      </c>
      <c r="AB7" s="8">
        <v>84.8</v>
      </c>
      <c r="AC7" s="8">
        <v>39.799999999999997</v>
      </c>
      <c r="AD7" s="8">
        <v>70.2</v>
      </c>
      <c r="AE7" s="38">
        <f t="shared" ref="AE7:AE19" si="12">AA7*$AK7</f>
        <v>178.45099999999999</v>
      </c>
      <c r="AF7" s="38">
        <f t="shared" ref="AF7:AF19" si="13">AB7*$AK7</f>
        <v>314.608</v>
      </c>
      <c r="AG7" s="38">
        <f t="shared" ref="AG7:AG19" si="14">AC7*$AK7</f>
        <v>147.65799999999999</v>
      </c>
      <c r="AH7" s="38">
        <f t="shared" ref="AH7:AH19" si="15">AD7*$AK7</f>
        <v>260.44200000000001</v>
      </c>
      <c r="AI7" s="7">
        <v>371</v>
      </c>
      <c r="AJ7" s="69">
        <v>100</v>
      </c>
      <c r="AK7" s="71">
        <f t="shared" ref="AK7:AK19" si="16">AI7/AJ7</f>
        <v>3.71</v>
      </c>
      <c r="AL7" s="71"/>
    </row>
    <row r="8" spans="1:39" ht="15.75" thickBot="1" x14ac:dyDescent="0.3">
      <c r="A8" s="15" t="s">
        <v>79</v>
      </c>
      <c r="B8" s="10">
        <v>11.9</v>
      </c>
      <c r="C8" s="10">
        <v>40.1</v>
      </c>
      <c r="D8" s="10">
        <v>11.9</v>
      </c>
      <c r="E8" s="10">
        <v>40.1</v>
      </c>
      <c r="F8" s="10">
        <v>8.1</v>
      </c>
      <c r="G8" s="10">
        <v>27.4</v>
      </c>
      <c r="H8" s="10">
        <v>8.1</v>
      </c>
      <c r="I8" s="10">
        <v>27.4</v>
      </c>
      <c r="J8" s="37">
        <f t="shared" si="4"/>
        <v>2.3800000000000003</v>
      </c>
      <c r="K8" s="37">
        <f t="shared" si="0"/>
        <v>8.0200000000000014</v>
      </c>
      <c r="L8" s="37">
        <f t="shared" si="1"/>
        <v>2.3800000000000003</v>
      </c>
      <c r="M8" s="37">
        <f t="shared" si="2"/>
        <v>8.0200000000000014</v>
      </c>
      <c r="N8" s="37">
        <f t="shared" ref="N8:Q13" si="17">F8*$X8</f>
        <v>1.782</v>
      </c>
      <c r="O8" s="37">
        <f t="shared" si="17"/>
        <v>6.0279999999999996</v>
      </c>
      <c r="P8" s="37">
        <f t="shared" si="17"/>
        <v>1.782</v>
      </c>
      <c r="Q8" s="37">
        <f t="shared" si="17"/>
        <v>6.0279999999999996</v>
      </c>
      <c r="R8" s="61">
        <v>100</v>
      </c>
      <c r="S8" s="83">
        <v>20</v>
      </c>
      <c r="T8" s="10">
        <v>22</v>
      </c>
      <c r="U8" s="62"/>
      <c r="V8" s="62"/>
      <c r="W8" s="62">
        <f t="shared" si="11"/>
        <v>0.2</v>
      </c>
      <c r="X8" s="55">
        <f t="shared" ref="X8:X13" si="18">T8/R8</f>
        <v>0.22</v>
      </c>
      <c r="Y8" s="99"/>
      <c r="Z8" s="67" t="s">
        <v>67</v>
      </c>
      <c r="AA8" s="65">
        <v>48.1</v>
      </c>
      <c r="AB8" s="8">
        <v>84.8</v>
      </c>
      <c r="AC8" s="8">
        <v>39.799999999999997</v>
      </c>
      <c r="AD8" s="8">
        <v>70.2</v>
      </c>
      <c r="AE8" s="38">
        <f t="shared" si="12"/>
        <v>169.31200000000001</v>
      </c>
      <c r="AF8" s="38">
        <f t="shared" si="13"/>
        <v>298.49599999999998</v>
      </c>
      <c r="AG8" s="38">
        <f t="shared" si="14"/>
        <v>140.096</v>
      </c>
      <c r="AH8" s="38">
        <f t="shared" si="15"/>
        <v>247.10400000000001</v>
      </c>
      <c r="AI8" s="7">
        <v>352</v>
      </c>
      <c r="AJ8" s="69">
        <v>100</v>
      </c>
      <c r="AK8" s="71">
        <f t="shared" si="16"/>
        <v>3.52</v>
      </c>
      <c r="AL8" s="71" t="s">
        <v>156</v>
      </c>
    </row>
    <row r="9" spans="1:39" ht="15.75" thickBot="1" x14ac:dyDescent="0.3">
      <c r="A9" s="15" t="s">
        <v>14</v>
      </c>
      <c r="B9" s="10">
        <v>6</v>
      </c>
      <c r="C9" s="10">
        <v>34.4</v>
      </c>
      <c r="D9" s="10">
        <v>6</v>
      </c>
      <c r="E9" s="10">
        <v>34.4</v>
      </c>
      <c r="F9" s="10">
        <v>4.0999999999999996</v>
      </c>
      <c r="G9" s="10">
        <v>23.5</v>
      </c>
      <c r="H9" s="10">
        <v>4.0999999999999996</v>
      </c>
      <c r="I9" s="10">
        <v>23.5</v>
      </c>
      <c r="J9" s="37">
        <f t="shared" si="4"/>
        <v>2.58</v>
      </c>
      <c r="K9" s="37">
        <f t="shared" si="0"/>
        <v>14.792</v>
      </c>
      <c r="L9" s="37">
        <f t="shared" si="1"/>
        <v>2.58</v>
      </c>
      <c r="M9" s="37">
        <f t="shared" si="2"/>
        <v>14.792</v>
      </c>
      <c r="N9" s="37">
        <f t="shared" si="17"/>
        <v>1.8039999999999998</v>
      </c>
      <c r="O9" s="37">
        <f t="shared" si="17"/>
        <v>10.34</v>
      </c>
      <c r="P9" s="37">
        <f t="shared" si="17"/>
        <v>1.8039999999999998</v>
      </c>
      <c r="Q9" s="37">
        <f t="shared" si="17"/>
        <v>10.34</v>
      </c>
      <c r="R9" s="61">
        <v>100</v>
      </c>
      <c r="S9" s="83">
        <v>43</v>
      </c>
      <c r="T9" s="10">
        <v>44</v>
      </c>
      <c r="U9" s="62"/>
      <c r="V9" s="62"/>
      <c r="W9" s="62">
        <f>S9/R9</f>
        <v>0.43</v>
      </c>
      <c r="X9" s="55">
        <f>T9/R9</f>
        <v>0.44</v>
      </c>
      <c r="Y9" s="99"/>
      <c r="Z9" s="67" t="s">
        <v>75</v>
      </c>
      <c r="AA9" s="65">
        <v>48.1</v>
      </c>
      <c r="AB9" s="8">
        <v>84.8</v>
      </c>
      <c r="AC9" s="8">
        <v>39.799999999999997</v>
      </c>
      <c r="AD9" s="8">
        <v>70.2</v>
      </c>
      <c r="AE9" s="38">
        <f t="shared" si="12"/>
        <v>171.23600000000002</v>
      </c>
      <c r="AF9" s="38">
        <f t="shared" si="13"/>
        <v>301.88799999999998</v>
      </c>
      <c r="AG9" s="38">
        <f t="shared" si="14"/>
        <v>141.68799999999999</v>
      </c>
      <c r="AH9" s="38">
        <f t="shared" si="15"/>
        <v>249.91200000000001</v>
      </c>
      <c r="AI9" s="7">
        <v>356</v>
      </c>
      <c r="AJ9" s="69">
        <v>100</v>
      </c>
      <c r="AK9" s="71">
        <f t="shared" si="16"/>
        <v>3.56</v>
      </c>
      <c r="AL9" s="71"/>
    </row>
    <row r="10" spans="1:39" ht="15" customHeight="1" thickBot="1" x14ac:dyDescent="0.3">
      <c r="A10" s="15" t="s">
        <v>15</v>
      </c>
      <c r="B10" s="10">
        <v>14.8</v>
      </c>
      <c r="C10" s="10">
        <v>34.1</v>
      </c>
      <c r="D10" s="10">
        <v>13.2</v>
      </c>
      <c r="E10" s="10">
        <v>30.5</v>
      </c>
      <c r="F10" s="10">
        <v>10.1</v>
      </c>
      <c r="G10" s="10">
        <v>23.3</v>
      </c>
      <c r="H10" s="10">
        <v>9</v>
      </c>
      <c r="I10" s="10">
        <v>20.8</v>
      </c>
      <c r="J10" s="37">
        <f t="shared" si="4"/>
        <v>5.7720000000000002</v>
      </c>
      <c r="K10" s="37">
        <f t="shared" si="0"/>
        <v>13.299000000000001</v>
      </c>
      <c r="L10" s="37">
        <f t="shared" si="1"/>
        <v>5.1479999999999997</v>
      </c>
      <c r="M10" s="37">
        <f t="shared" si="2"/>
        <v>11.895</v>
      </c>
      <c r="N10" s="37">
        <f t="shared" si="17"/>
        <v>3.5349999999999997</v>
      </c>
      <c r="O10" s="37">
        <f t="shared" si="17"/>
        <v>8.1549999999999994</v>
      </c>
      <c r="P10" s="37">
        <f t="shared" si="17"/>
        <v>3.15</v>
      </c>
      <c r="Q10" s="37">
        <f t="shared" si="17"/>
        <v>7.2799999999999994</v>
      </c>
      <c r="R10" s="61">
        <v>100</v>
      </c>
      <c r="S10" s="83">
        <v>39</v>
      </c>
      <c r="T10" s="10">
        <v>35</v>
      </c>
      <c r="U10" s="62"/>
      <c r="V10" s="62"/>
      <c r="W10" s="62">
        <f t="shared" si="11"/>
        <v>0.39</v>
      </c>
      <c r="X10" s="55">
        <f t="shared" si="18"/>
        <v>0.35</v>
      </c>
      <c r="Y10" s="99"/>
      <c r="Z10" s="67" t="s">
        <v>71</v>
      </c>
      <c r="AA10" s="65">
        <v>48.1</v>
      </c>
      <c r="AB10" s="8">
        <v>84.8</v>
      </c>
      <c r="AC10" s="8">
        <v>39.799999999999997</v>
      </c>
      <c r="AD10" s="8">
        <v>70.2</v>
      </c>
      <c r="AE10" s="38">
        <f t="shared" si="12"/>
        <v>164.50200000000001</v>
      </c>
      <c r="AF10" s="38">
        <f t="shared" si="13"/>
        <v>290.01599999999996</v>
      </c>
      <c r="AG10" s="38">
        <f t="shared" si="14"/>
        <v>136.11599999999999</v>
      </c>
      <c r="AH10" s="38">
        <f t="shared" si="15"/>
        <v>240.084</v>
      </c>
      <c r="AI10" s="7">
        <v>342</v>
      </c>
      <c r="AJ10" s="69">
        <v>100</v>
      </c>
      <c r="AK10" s="71">
        <f t="shared" si="16"/>
        <v>3.42</v>
      </c>
      <c r="AL10" s="71"/>
    </row>
    <row r="11" spans="1:39" ht="15.75" thickBot="1" x14ac:dyDescent="0.3">
      <c r="A11" s="15" t="s">
        <v>16</v>
      </c>
      <c r="B11" s="10">
        <v>11</v>
      </c>
      <c r="C11" s="10">
        <v>79.5</v>
      </c>
      <c r="D11" s="10">
        <v>11.8</v>
      </c>
      <c r="E11" s="10">
        <v>85.1</v>
      </c>
      <c r="F11" s="10">
        <v>7.5</v>
      </c>
      <c r="G11" s="10">
        <v>54.3</v>
      </c>
      <c r="H11" s="10">
        <v>8</v>
      </c>
      <c r="I11" s="10">
        <v>58.1</v>
      </c>
      <c r="J11" s="37">
        <f t="shared" si="4"/>
        <v>3.41</v>
      </c>
      <c r="K11" s="37">
        <f t="shared" si="0"/>
        <v>24.645</v>
      </c>
      <c r="L11" s="37">
        <f t="shared" si="1"/>
        <v>3.6580000000000004</v>
      </c>
      <c r="M11" s="37">
        <f t="shared" si="2"/>
        <v>26.380999999999997</v>
      </c>
      <c r="N11" s="37">
        <f t="shared" si="17"/>
        <v>1.7250000000000001</v>
      </c>
      <c r="O11" s="37">
        <f t="shared" si="17"/>
        <v>12.489000000000001</v>
      </c>
      <c r="P11" s="37">
        <f t="shared" si="17"/>
        <v>1.84</v>
      </c>
      <c r="Q11" s="37">
        <f t="shared" si="17"/>
        <v>13.363000000000001</v>
      </c>
      <c r="R11" s="61">
        <v>100</v>
      </c>
      <c r="S11" s="83">
        <v>31</v>
      </c>
      <c r="T11" s="10">
        <v>23</v>
      </c>
      <c r="U11" s="62" t="s">
        <v>212</v>
      </c>
      <c r="V11" s="62"/>
      <c r="W11" s="62">
        <f t="shared" si="11"/>
        <v>0.31</v>
      </c>
      <c r="X11" s="55">
        <f t="shared" si="18"/>
        <v>0.23</v>
      </c>
      <c r="Y11" s="99"/>
      <c r="Z11" s="67" t="s">
        <v>219</v>
      </c>
      <c r="AA11" s="65">
        <v>48.1</v>
      </c>
      <c r="AB11" s="8">
        <v>84.8</v>
      </c>
      <c r="AC11" s="8">
        <v>39.799999999999997</v>
      </c>
      <c r="AD11" s="8">
        <v>70.2</v>
      </c>
      <c r="AE11" s="38">
        <f t="shared" si="12"/>
        <v>168.35</v>
      </c>
      <c r="AF11" s="38">
        <f t="shared" si="13"/>
        <v>296.8</v>
      </c>
      <c r="AG11" s="38">
        <f t="shared" si="14"/>
        <v>139.29999999999998</v>
      </c>
      <c r="AH11" s="38">
        <f t="shared" si="15"/>
        <v>245.70000000000002</v>
      </c>
      <c r="AI11" s="7">
        <v>350</v>
      </c>
      <c r="AJ11" s="69">
        <v>100</v>
      </c>
      <c r="AK11" s="71">
        <f t="shared" si="16"/>
        <v>3.5</v>
      </c>
      <c r="AL11" s="71" t="s">
        <v>155</v>
      </c>
    </row>
    <row r="12" spans="1:39" ht="15.75" thickBot="1" x14ac:dyDescent="0.3">
      <c r="A12" s="15" t="s">
        <v>17</v>
      </c>
      <c r="B12" s="10">
        <v>13.1</v>
      </c>
      <c r="C12" s="10">
        <v>24.4</v>
      </c>
      <c r="D12" s="10">
        <v>14.5</v>
      </c>
      <c r="E12" s="10">
        <v>27.1</v>
      </c>
      <c r="F12" s="10">
        <v>8.9</v>
      </c>
      <c r="G12" s="10">
        <v>16.600000000000001</v>
      </c>
      <c r="H12" s="10">
        <v>9.9</v>
      </c>
      <c r="I12" s="10">
        <v>18.5</v>
      </c>
      <c r="J12" s="37">
        <f t="shared" si="4"/>
        <v>6.2879999999999994</v>
      </c>
      <c r="K12" s="37">
        <f t="shared" si="0"/>
        <v>11.712</v>
      </c>
      <c r="L12" s="37">
        <f t="shared" si="1"/>
        <v>6.96</v>
      </c>
      <c r="M12" s="37">
        <f t="shared" si="2"/>
        <v>13.008000000000001</v>
      </c>
      <c r="N12" s="37">
        <f t="shared" si="17"/>
        <v>3.1149999999999998</v>
      </c>
      <c r="O12" s="37">
        <f t="shared" si="17"/>
        <v>5.8100000000000005</v>
      </c>
      <c r="P12" s="37">
        <f t="shared" si="17"/>
        <v>3.4649999999999999</v>
      </c>
      <c r="Q12" s="37">
        <f t="shared" si="17"/>
        <v>6.4749999999999996</v>
      </c>
      <c r="R12" s="61">
        <v>100</v>
      </c>
      <c r="S12" s="83">
        <v>48</v>
      </c>
      <c r="T12" s="10">
        <v>35</v>
      </c>
      <c r="U12" s="62"/>
      <c r="V12" s="62"/>
      <c r="W12" s="62">
        <f t="shared" si="11"/>
        <v>0.48</v>
      </c>
      <c r="X12" s="55">
        <f t="shared" si="18"/>
        <v>0.35</v>
      </c>
      <c r="Y12" s="99"/>
      <c r="Z12" s="68" t="s">
        <v>76</v>
      </c>
      <c r="AA12" s="65">
        <v>48.1</v>
      </c>
      <c r="AB12" s="8">
        <v>84.8</v>
      </c>
      <c r="AC12" s="8">
        <v>39.799999999999997</v>
      </c>
      <c r="AD12" s="8">
        <v>70.2</v>
      </c>
      <c r="AE12" s="38">
        <f t="shared" si="12"/>
        <v>162.09700000000001</v>
      </c>
      <c r="AF12" s="38">
        <f t="shared" si="13"/>
        <v>285.77600000000001</v>
      </c>
      <c r="AG12" s="38">
        <f t="shared" si="14"/>
        <v>134.126</v>
      </c>
      <c r="AH12" s="38">
        <f t="shared" si="15"/>
        <v>236.57400000000001</v>
      </c>
      <c r="AI12" s="7">
        <v>337</v>
      </c>
      <c r="AJ12" s="69">
        <v>100</v>
      </c>
      <c r="AK12" s="72">
        <f t="shared" si="16"/>
        <v>3.37</v>
      </c>
      <c r="AL12" s="72"/>
    </row>
    <row r="13" spans="1:39" ht="15.75" thickBot="1" x14ac:dyDescent="0.3">
      <c r="A13" s="15" t="s">
        <v>18</v>
      </c>
      <c r="B13" s="10">
        <v>31.6</v>
      </c>
      <c r="C13" s="10">
        <v>82.1</v>
      </c>
      <c r="D13" s="10">
        <v>23.2</v>
      </c>
      <c r="E13" s="10">
        <v>60.2</v>
      </c>
      <c r="F13" s="10">
        <v>21.6</v>
      </c>
      <c r="G13" s="10">
        <v>56.1</v>
      </c>
      <c r="H13" s="10">
        <v>15.8</v>
      </c>
      <c r="I13" s="10">
        <v>41.1</v>
      </c>
      <c r="J13" s="37">
        <f t="shared" si="4"/>
        <v>27.176000000000002</v>
      </c>
      <c r="K13" s="37">
        <f t="shared" si="0"/>
        <v>70.605999999999995</v>
      </c>
      <c r="L13" s="37">
        <f t="shared" si="1"/>
        <v>19.951999999999998</v>
      </c>
      <c r="M13" s="37">
        <f t="shared" si="2"/>
        <v>51.771999999999998</v>
      </c>
      <c r="N13" s="37">
        <f t="shared" si="17"/>
        <v>20.736000000000001</v>
      </c>
      <c r="O13" s="37">
        <f t="shared" si="17"/>
        <v>53.856000000000002</v>
      </c>
      <c r="P13" s="37">
        <f t="shared" si="17"/>
        <v>15.167999999999999</v>
      </c>
      <c r="Q13" s="37">
        <f t="shared" si="17"/>
        <v>39.456000000000003</v>
      </c>
      <c r="R13" s="61">
        <v>100</v>
      </c>
      <c r="S13" s="83">
        <v>86</v>
      </c>
      <c r="T13" s="10">
        <v>96</v>
      </c>
      <c r="U13" s="62" t="s">
        <v>164</v>
      </c>
      <c r="V13" s="62" t="s">
        <v>164</v>
      </c>
      <c r="W13" s="62">
        <f t="shared" si="11"/>
        <v>0.86</v>
      </c>
      <c r="X13" s="55">
        <f t="shared" si="18"/>
        <v>0.96</v>
      </c>
      <c r="Y13" s="99"/>
      <c r="Z13" s="67" t="s">
        <v>74</v>
      </c>
      <c r="AA13" s="65">
        <v>48.1</v>
      </c>
      <c r="AB13" s="8">
        <v>84.8</v>
      </c>
      <c r="AC13" s="8">
        <v>39.799999999999997</v>
      </c>
      <c r="AD13" s="8">
        <v>70.2</v>
      </c>
      <c r="AE13" s="38">
        <f t="shared" si="12"/>
        <v>180.85599999999999</v>
      </c>
      <c r="AF13" s="38">
        <f t="shared" si="13"/>
        <v>318.84799999999996</v>
      </c>
      <c r="AG13" s="38">
        <f t="shared" si="14"/>
        <v>149.64799999999997</v>
      </c>
      <c r="AH13" s="38">
        <f t="shared" si="15"/>
        <v>263.952</v>
      </c>
      <c r="AI13" s="7">
        <v>376</v>
      </c>
      <c r="AJ13" s="69">
        <v>100</v>
      </c>
      <c r="AK13" s="71">
        <f t="shared" si="16"/>
        <v>3.76</v>
      </c>
      <c r="AL13" s="71"/>
    </row>
    <row r="14" spans="1:39" ht="15.75" thickBot="1" x14ac:dyDescent="0.3">
      <c r="A14" s="15" t="s">
        <v>19</v>
      </c>
      <c r="B14" s="10">
        <v>16.3</v>
      </c>
      <c r="C14" s="10">
        <v>54.9</v>
      </c>
      <c r="D14" s="10">
        <v>24.5</v>
      </c>
      <c r="E14" s="10">
        <v>82.3</v>
      </c>
      <c r="F14" s="10">
        <v>11.2</v>
      </c>
      <c r="G14" s="10">
        <v>37.5</v>
      </c>
      <c r="H14" s="10">
        <v>16.7</v>
      </c>
      <c r="I14" s="10">
        <v>56.2</v>
      </c>
      <c r="J14" s="37">
        <f t="shared" si="4"/>
        <v>2.6080000000000001</v>
      </c>
      <c r="K14" s="37">
        <f t="shared" si="0"/>
        <v>8.7840000000000007</v>
      </c>
      <c r="L14" s="37">
        <f t="shared" si="1"/>
        <v>3.92</v>
      </c>
      <c r="M14" s="37">
        <f t="shared" si="2"/>
        <v>13.167999999999999</v>
      </c>
      <c r="N14" s="62" t="s">
        <v>163</v>
      </c>
      <c r="O14" s="62" t="s">
        <v>163</v>
      </c>
      <c r="P14" s="62" t="s">
        <v>163</v>
      </c>
      <c r="Q14" s="62" t="s">
        <v>163</v>
      </c>
      <c r="R14" s="61">
        <v>100</v>
      </c>
      <c r="S14" s="83">
        <v>16</v>
      </c>
      <c r="T14" s="10" t="s">
        <v>163</v>
      </c>
      <c r="U14" s="62"/>
      <c r="V14" s="62"/>
      <c r="W14" s="62">
        <f t="shared" si="11"/>
        <v>0.16</v>
      </c>
      <c r="X14" s="55" t="s">
        <v>163</v>
      </c>
      <c r="Y14" s="99"/>
      <c r="Z14" s="66" t="s">
        <v>66</v>
      </c>
      <c r="AA14" s="65">
        <v>48.1</v>
      </c>
      <c r="AB14" s="8">
        <v>84.8</v>
      </c>
      <c r="AC14" s="8">
        <v>39.799999999999997</v>
      </c>
      <c r="AD14" s="8">
        <v>70.2</v>
      </c>
      <c r="AE14" s="38">
        <f t="shared" si="12"/>
        <v>118.32600000000001</v>
      </c>
      <c r="AF14" s="38">
        <f t="shared" si="13"/>
        <v>208.608</v>
      </c>
      <c r="AG14" s="38">
        <f t="shared" si="14"/>
        <v>97.907999999999987</v>
      </c>
      <c r="AH14" s="38">
        <f t="shared" si="15"/>
        <v>172.69200000000001</v>
      </c>
      <c r="AI14" s="7">
        <v>246</v>
      </c>
      <c r="AJ14" s="69">
        <v>100</v>
      </c>
      <c r="AK14" s="70">
        <f t="shared" si="16"/>
        <v>2.46</v>
      </c>
      <c r="AL14" s="70" t="s">
        <v>154</v>
      </c>
    </row>
    <row r="15" spans="1:39" ht="15.75" thickBot="1" x14ac:dyDescent="0.3">
      <c r="A15" s="15" t="s">
        <v>20</v>
      </c>
      <c r="B15" s="10">
        <v>3.4</v>
      </c>
      <c r="C15" s="10">
        <v>36.700000000000003</v>
      </c>
      <c r="D15" s="10">
        <v>3.4</v>
      </c>
      <c r="E15" s="10">
        <v>36.700000000000003</v>
      </c>
      <c r="F15" s="10">
        <v>2.2999999999999998</v>
      </c>
      <c r="G15" s="10">
        <v>25</v>
      </c>
      <c r="H15" s="10">
        <v>2.2999999999999998</v>
      </c>
      <c r="I15" s="10">
        <v>25</v>
      </c>
      <c r="J15" s="37">
        <f t="shared" si="4"/>
        <v>0.57800000000000007</v>
      </c>
      <c r="K15" s="37">
        <f t="shared" si="0"/>
        <v>6.2390000000000008</v>
      </c>
      <c r="L15" s="37">
        <f t="shared" si="1"/>
        <v>0.57800000000000007</v>
      </c>
      <c r="M15" s="37">
        <f t="shared" si="2"/>
        <v>6.2390000000000008</v>
      </c>
      <c r="N15" s="62" t="s">
        <v>163</v>
      </c>
      <c r="O15" s="62" t="s">
        <v>163</v>
      </c>
      <c r="P15" s="62" t="s">
        <v>163</v>
      </c>
      <c r="Q15" s="62" t="s">
        <v>163</v>
      </c>
      <c r="R15" s="61">
        <v>100</v>
      </c>
      <c r="S15" s="83">
        <v>17</v>
      </c>
      <c r="T15" s="10" t="s">
        <v>163</v>
      </c>
      <c r="U15" s="62" t="s">
        <v>65</v>
      </c>
      <c r="V15" s="62"/>
      <c r="W15" s="62">
        <f t="shared" si="11"/>
        <v>0.17</v>
      </c>
      <c r="X15" s="55" t="s">
        <v>163</v>
      </c>
      <c r="Y15" s="99"/>
      <c r="Z15" s="67" t="s">
        <v>77</v>
      </c>
      <c r="AA15" s="65">
        <v>48.1</v>
      </c>
      <c r="AB15" s="8">
        <v>84.8</v>
      </c>
      <c r="AC15" s="8">
        <v>39.799999999999997</v>
      </c>
      <c r="AD15" s="8">
        <v>70.2</v>
      </c>
      <c r="AE15" s="38">
        <f t="shared" si="12"/>
        <v>177.00800000000001</v>
      </c>
      <c r="AF15" s="38">
        <f t="shared" si="13"/>
        <v>312.06400000000002</v>
      </c>
      <c r="AG15" s="38">
        <f t="shared" si="14"/>
        <v>146.464</v>
      </c>
      <c r="AH15" s="38">
        <f t="shared" si="15"/>
        <v>258.33600000000001</v>
      </c>
      <c r="AI15" s="7">
        <v>368</v>
      </c>
      <c r="AJ15" s="69">
        <v>100</v>
      </c>
      <c r="AK15" s="71">
        <f t="shared" si="16"/>
        <v>3.68</v>
      </c>
      <c r="AL15" s="71"/>
    </row>
    <row r="16" spans="1:39" ht="30.75" thickBot="1" x14ac:dyDescent="0.3">
      <c r="A16" s="15" t="s">
        <v>21</v>
      </c>
      <c r="B16" s="10">
        <v>22</v>
      </c>
      <c r="C16" s="10">
        <v>33.9</v>
      </c>
      <c r="D16" s="10">
        <v>22</v>
      </c>
      <c r="E16" s="10">
        <v>33.9</v>
      </c>
      <c r="F16" s="10">
        <v>15</v>
      </c>
      <c r="G16" s="10">
        <v>23.2</v>
      </c>
      <c r="H16" s="10">
        <v>15</v>
      </c>
      <c r="I16" s="10">
        <v>23.2</v>
      </c>
      <c r="J16" s="37">
        <f>B16*$W16</f>
        <v>74.36</v>
      </c>
      <c r="K16" s="37">
        <f t="shared" si="0"/>
        <v>114.58199999999999</v>
      </c>
      <c r="L16" s="37">
        <f t="shared" si="1"/>
        <v>74.36</v>
      </c>
      <c r="M16" s="37">
        <f t="shared" si="2"/>
        <v>114.58199999999999</v>
      </c>
      <c r="N16" s="37">
        <f t="shared" ref="N16:N24" si="19">F16*$X16</f>
        <v>17.25</v>
      </c>
      <c r="O16" s="37">
        <f t="shared" ref="O16:O24" si="20">G16*$X16</f>
        <v>26.679999999999996</v>
      </c>
      <c r="P16" s="37">
        <f t="shared" ref="P16:P24" si="21">H16*$X16</f>
        <v>17.25</v>
      </c>
      <c r="Q16" s="37">
        <f t="shared" ref="Q16:Q24" si="22">I16*$X16</f>
        <v>26.679999999999996</v>
      </c>
      <c r="R16" s="61">
        <v>100</v>
      </c>
      <c r="S16" s="83">
        <v>338</v>
      </c>
      <c r="T16" s="10">
        <v>115</v>
      </c>
      <c r="U16" s="62" t="s">
        <v>214</v>
      </c>
      <c r="V16" s="62" t="s">
        <v>214</v>
      </c>
      <c r="W16" s="62">
        <f t="shared" si="11"/>
        <v>3.38</v>
      </c>
      <c r="X16" s="55">
        <f t="shared" ref="X16:X24" si="23">T16/R16</f>
        <v>1.1499999999999999</v>
      </c>
      <c r="Y16" s="99"/>
      <c r="Z16" s="67" t="s">
        <v>69</v>
      </c>
      <c r="AA16" s="65">
        <v>48.1</v>
      </c>
      <c r="AB16" s="8">
        <v>84.8</v>
      </c>
      <c r="AC16" s="8">
        <v>39.799999999999997</v>
      </c>
      <c r="AD16" s="8">
        <v>70.2</v>
      </c>
      <c r="AE16" s="38">
        <f t="shared" si="12"/>
        <v>162.578</v>
      </c>
      <c r="AF16" s="38">
        <f t="shared" si="13"/>
        <v>286.62399999999997</v>
      </c>
      <c r="AG16" s="38">
        <f t="shared" si="14"/>
        <v>134.52399999999997</v>
      </c>
      <c r="AH16" s="38">
        <f t="shared" si="15"/>
        <v>237.27600000000001</v>
      </c>
      <c r="AI16" s="7">
        <v>338</v>
      </c>
      <c r="AJ16" s="69">
        <v>100</v>
      </c>
      <c r="AK16" s="71">
        <f t="shared" si="16"/>
        <v>3.38</v>
      </c>
      <c r="AL16" s="71"/>
    </row>
    <row r="17" spans="1:38" ht="15.75" thickBot="1" x14ac:dyDescent="0.3">
      <c r="A17" s="15" t="s">
        <v>22</v>
      </c>
      <c r="B17" s="10">
        <v>9.4</v>
      </c>
      <c r="C17" s="10">
        <v>30.4</v>
      </c>
      <c r="D17" s="10">
        <v>9.4</v>
      </c>
      <c r="E17" s="10">
        <v>30.4</v>
      </c>
      <c r="F17" s="10">
        <v>6.4</v>
      </c>
      <c r="G17" s="10">
        <v>20.8</v>
      </c>
      <c r="H17" s="10">
        <v>6.4</v>
      </c>
      <c r="I17" s="10">
        <v>20.8</v>
      </c>
      <c r="J17" s="37">
        <f t="shared" si="4"/>
        <v>3.1020000000000003</v>
      </c>
      <c r="K17" s="37">
        <f t="shared" si="0"/>
        <v>10.032</v>
      </c>
      <c r="L17" s="37">
        <f t="shared" si="1"/>
        <v>3.1020000000000003</v>
      </c>
      <c r="M17" s="37">
        <f t="shared" si="2"/>
        <v>10.032</v>
      </c>
      <c r="N17" s="37">
        <f t="shared" si="19"/>
        <v>1.4080000000000001</v>
      </c>
      <c r="O17" s="37">
        <f t="shared" si="20"/>
        <v>4.5760000000000005</v>
      </c>
      <c r="P17" s="37">
        <f t="shared" si="21"/>
        <v>1.4080000000000001</v>
      </c>
      <c r="Q17" s="37">
        <f t="shared" si="22"/>
        <v>4.5760000000000005</v>
      </c>
      <c r="R17" s="61">
        <v>100</v>
      </c>
      <c r="S17" s="83">
        <v>33</v>
      </c>
      <c r="T17" s="10">
        <v>22</v>
      </c>
      <c r="U17" s="62"/>
      <c r="V17" s="62"/>
      <c r="W17" s="62">
        <f t="shared" si="11"/>
        <v>0.33</v>
      </c>
      <c r="X17" s="55">
        <f t="shared" si="23"/>
        <v>0.22</v>
      </c>
      <c r="Y17" s="99"/>
      <c r="Z17" s="67" t="s">
        <v>70</v>
      </c>
      <c r="AA17" s="65">
        <v>48.1</v>
      </c>
      <c r="AB17" s="8">
        <v>84.8</v>
      </c>
      <c r="AC17" s="8">
        <v>39.799999999999997</v>
      </c>
      <c r="AD17" s="8">
        <v>70.2</v>
      </c>
      <c r="AE17" s="38">
        <f t="shared" si="12"/>
        <v>158.249</v>
      </c>
      <c r="AF17" s="38">
        <f t="shared" si="13"/>
        <v>278.99200000000002</v>
      </c>
      <c r="AG17" s="38">
        <f t="shared" si="14"/>
        <v>130.94199999999998</v>
      </c>
      <c r="AH17" s="38">
        <f t="shared" si="15"/>
        <v>230.958</v>
      </c>
      <c r="AI17" s="7">
        <v>329</v>
      </c>
      <c r="AJ17" s="69">
        <v>100</v>
      </c>
      <c r="AK17" s="71">
        <f t="shared" si="16"/>
        <v>3.29</v>
      </c>
      <c r="AL17" s="71"/>
    </row>
    <row r="18" spans="1:38" ht="15.75" thickBot="1" x14ac:dyDescent="0.3">
      <c r="A18" s="15" t="s">
        <v>23</v>
      </c>
      <c r="B18" s="10">
        <v>7.5</v>
      </c>
      <c r="C18" s="10">
        <v>27.3</v>
      </c>
      <c r="D18" s="10">
        <v>5.9</v>
      </c>
      <c r="E18" s="10">
        <v>21.5</v>
      </c>
      <c r="F18" s="10">
        <v>5.0999999999999996</v>
      </c>
      <c r="G18" s="10">
        <v>18.600000000000001</v>
      </c>
      <c r="H18" s="10">
        <v>4</v>
      </c>
      <c r="I18" s="10">
        <v>14.7</v>
      </c>
      <c r="J18" s="37">
        <f t="shared" si="4"/>
        <v>2.85</v>
      </c>
      <c r="K18" s="37">
        <f t="shared" si="0"/>
        <v>10.374000000000001</v>
      </c>
      <c r="L18" s="37">
        <f t="shared" si="1"/>
        <v>2.242</v>
      </c>
      <c r="M18" s="37">
        <f t="shared" si="2"/>
        <v>8.17</v>
      </c>
      <c r="N18" s="37">
        <f t="shared" si="19"/>
        <v>2.2439999999999998</v>
      </c>
      <c r="O18" s="37">
        <f t="shared" si="20"/>
        <v>8.1840000000000011</v>
      </c>
      <c r="P18" s="37">
        <f t="shared" si="21"/>
        <v>1.76</v>
      </c>
      <c r="Q18" s="37">
        <f t="shared" si="22"/>
        <v>6.468</v>
      </c>
      <c r="R18" s="61">
        <v>100</v>
      </c>
      <c r="S18" s="83">
        <v>38</v>
      </c>
      <c r="T18" s="10">
        <v>44</v>
      </c>
      <c r="U18" s="62" t="s">
        <v>164</v>
      </c>
      <c r="V18" s="62"/>
      <c r="W18" s="62">
        <f t="shared" si="11"/>
        <v>0.38</v>
      </c>
      <c r="X18" s="55">
        <f t="shared" si="23"/>
        <v>0.44</v>
      </c>
      <c r="Y18" s="99"/>
      <c r="Z18" s="67" t="s">
        <v>73</v>
      </c>
      <c r="AA18" s="65">
        <v>48.1</v>
      </c>
      <c r="AB18" s="8">
        <v>84.8</v>
      </c>
      <c r="AC18" s="8">
        <v>39.799999999999997</v>
      </c>
      <c r="AD18" s="8">
        <v>70.2</v>
      </c>
      <c r="AE18" s="38">
        <f t="shared" si="12"/>
        <v>162.578</v>
      </c>
      <c r="AF18" s="38">
        <f t="shared" si="13"/>
        <v>286.62399999999997</v>
      </c>
      <c r="AG18" s="38">
        <f t="shared" si="14"/>
        <v>134.52399999999997</v>
      </c>
      <c r="AH18" s="38">
        <f t="shared" si="15"/>
        <v>237.27600000000001</v>
      </c>
      <c r="AI18" s="7">
        <v>338</v>
      </c>
      <c r="AJ18" s="69">
        <v>100</v>
      </c>
      <c r="AK18" s="71">
        <f t="shared" si="16"/>
        <v>3.38</v>
      </c>
      <c r="AL18" s="71"/>
    </row>
    <row r="19" spans="1:38" ht="15.75" thickBot="1" x14ac:dyDescent="0.3">
      <c r="A19" s="15" t="s">
        <v>24</v>
      </c>
      <c r="B19" s="10">
        <v>20.399999999999999</v>
      </c>
      <c r="C19" s="10">
        <v>31.6</v>
      </c>
      <c r="D19" s="10">
        <v>22.6</v>
      </c>
      <c r="E19" s="10">
        <v>35</v>
      </c>
      <c r="F19" s="10">
        <v>13.9</v>
      </c>
      <c r="G19" s="10">
        <v>21.6</v>
      </c>
      <c r="H19" s="10">
        <v>15.5</v>
      </c>
      <c r="I19" s="10">
        <v>23.9</v>
      </c>
      <c r="J19" s="37">
        <f t="shared" si="4"/>
        <v>16.524000000000001</v>
      </c>
      <c r="K19" s="37">
        <f t="shared" si="0"/>
        <v>25.596000000000004</v>
      </c>
      <c r="L19" s="37">
        <f t="shared" si="1"/>
        <v>18.306000000000001</v>
      </c>
      <c r="M19" s="37">
        <f t="shared" si="2"/>
        <v>28.35</v>
      </c>
      <c r="N19" s="37">
        <f t="shared" si="19"/>
        <v>5.8380000000000001</v>
      </c>
      <c r="O19" s="37">
        <f t="shared" si="20"/>
        <v>9.072000000000001</v>
      </c>
      <c r="P19" s="37">
        <f t="shared" si="21"/>
        <v>6.51</v>
      </c>
      <c r="Q19" s="37">
        <f t="shared" si="22"/>
        <v>10.037999999999998</v>
      </c>
      <c r="R19" s="61">
        <v>100</v>
      </c>
      <c r="S19" s="83">
        <v>81</v>
      </c>
      <c r="T19" s="10">
        <v>42</v>
      </c>
      <c r="U19" s="62" t="s">
        <v>212</v>
      </c>
      <c r="V19" s="62"/>
      <c r="W19" s="62">
        <f t="shared" si="11"/>
        <v>0.81</v>
      </c>
      <c r="X19" s="55">
        <f t="shared" si="23"/>
        <v>0.42</v>
      </c>
      <c r="Y19" s="99"/>
      <c r="Z19" s="67" t="s">
        <v>68</v>
      </c>
      <c r="AA19" s="65">
        <v>48.1</v>
      </c>
      <c r="AB19" s="8">
        <v>84.8</v>
      </c>
      <c r="AC19" s="8">
        <v>39.799999999999997</v>
      </c>
      <c r="AD19" s="8">
        <v>70.2</v>
      </c>
      <c r="AE19" s="38">
        <f t="shared" si="12"/>
        <v>159.21100000000001</v>
      </c>
      <c r="AF19" s="38">
        <f t="shared" si="13"/>
        <v>280.68799999999999</v>
      </c>
      <c r="AG19" s="38">
        <f t="shared" si="14"/>
        <v>131.738</v>
      </c>
      <c r="AH19" s="38">
        <f t="shared" si="15"/>
        <v>232.36200000000002</v>
      </c>
      <c r="AI19" s="7">
        <v>331</v>
      </c>
      <c r="AJ19" s="69">
        <v>100</v>
      </c>
      <c r="AK19" s="71">
        <f t="shared" si="16"/>
        <v>3.31</v>
      </c>
      <c r="AL19" s="71" t="s">
        <v>157</v>
      </c>
    </row>
    <row r="20" spans="1:38" ht="30.75" thickBot="1" x14ac:dyDescent="0.3">
      <c r="A20" s="15" t="s">
        <v>25</v>
      </c>
      <c r="B20" s="10">
        <v>7.4</v>
      </c>
      <c r="C20" s="10">
        <v>23.9</v>
      </c>
      <c r="D20" s="10">
        <v>5.9</v>
      </c>
      <c r="E20" s="10">
        <v>19.100000000000001</v>
      </c>
      <c r="F20" s="10">
        <v>5.0999999999999996</v>
      </c>
      <c r="G20" s="10">
        <v>16.3</v>
      </c>
      <c r="H20" s="10">
        <v>4.0999999999999996</v>
      </c>
      <c r="I20" s="10">
        <v>13</v>
      </c>
      <c r="J20" s="37">
        <f t="shared" si="4"/>
        <v>1.7020000000000002</v>
      </c>
      <c r="K20" s="37">
        <f t="shared" si="0"/>
        <v>5.4969999999999999</v>
      </c>
      <c r="L20" s="37">
        <f t="shared" si="1"/>
        <v>1.3570000000000002</v>
      </c>
      <c r="M20" s="37">
        <f t="shared" si="2"/>
        <v>4.3930000000000007</v>
      </c>
      <c r="N20" s="37">
        <f t="shared" si="19"/>
        <v>1.4279999999999999</v>
      </c>
      <c r="O20" s="37">
        <f t="shared" si="20"/>
        <v>4.5640000000000009</v>
      </c>
      <c r="P20" s="37">
        <f t="shared" si="21"/>
        <v>1.1479999999999999</v>
      </c>
      <c r="Q20" s="37">
        <f t="shared" si="22"/>
        <v>3.6400000000000006</v>
      </c>
      <c r="R20" s="61">
        <v>100</v>
      </c>
      <c r="S20" s="83">
        <v>23</v>
      </c>
      <c r="T20" s="10">
        <v>28</v>
      </c>
      <c r="U20" s="62" t="s">
        <v>222</v>
      </c>
      <c r="V20" s="62" t="s">
        <v>223</v>
      </c>
      <c r="W20" s="62">
        <f t="shared" si="11"/>
        <v>0.23</v>
      </c>
      <c r="X20" s="55">
        <f t="shared" si="23"/>
        <v>0.28000000000000003</v>
      </c>
      <c r="Y20" s="99"/>
    </row>
    <row r="21" spans="1:38" ht="15.75" thickBot="1" x14ac:dyDescent="0.3">
      <c r="A21" s="15" t="s">
        <v>26</v>
      </c>
      <c r="B21" s="10">
        <v>21.2</v>
      </c>
      <c r="C21" s="10">
        <v>63.5</v>
      </c>
      <c r="D21" s="10">
        <v>21.2</v>
      </c>
      <c r="E21" s="10">
        <v>63.5</v>
      </c>
      <c r="F21" s="10">
        <v>14.5</v>
      </c>
      <c r="G21" s="10">
        <v>43.4</v>
      </c>
      <c r="H21" s="10">
        <v>14.5</v>
      </c>
      <c r="I21" s="10">
        <v>43.4</v>
      </c>
      <c r="J21" s="37">
        <f t="shared" si="4"/>
        <v>5.5119999999999996</v>
      </c>
      <c r="K21" s="37">
        <f t="shared" si="0"/>
        <v>16.510000000000002</v>
      </c>
      <c r="L21" s="37">
        <f t="shared" si="1"/>
        <v>5.5119999999999996</v>
      </c>
      <c r="M21" s="37">
        <f t="shared" si="2"/>
        <v>16.510000000000002</v>
      </c>
      <c r="N21" s="37">
        <f t="shared" si="19"/>
        <v>2.9000000000000004</v>
      </c>
      <c r="O21" s="37">
        <f t="shared" si="20"/>
        <v>8.68</v>
      </c>
      <c r="P21" s="37">
        <f t="shared" si="21"/>
        <v>2.9000000000000004</v>
      </c>
      <c r="Q21" s="37">
        <f t="shared" si="22"/>
        <v>8.68</v>
      </c>
      <c r="R21" s="61">
        <v>100</v>
      </c>
      <c r="S21" s="83">
        <v>26</v>
      </c>
      <c r="T21" s="10">
        <v>20</v>
      </c>
      <c r="U21" s="62"/>
      <c r="V21" s="62"/>
      <c r="W21" s="62">
        <f t="shared" si="11"/>
        <v>0.26</v>
      </c>
      <c r="X21" s="55">
        <f t="shared" si="23"/>
        <v>0.2</v>
      </c>
      <c r="Y21" s="99"/>
    </row>
    <row r="22" spans="1:38" ht="15.75" thickBot="1" x14ac:dyDescent="0.3">
      <c r="A22" s="15" t="s">
        <v>27</v>
      </c>
      <c r="B22" s="10">
        <v>28.7</v>
      </c>
      <c r="C22" s="10">
        <v>54.5</v>
      </c>
      <c r="D22" s="10">
        <v>28.3</v>
      </c>
      <c r="E22" s="10">
        <v>53.8</v>
      </c>
      <c r="F22" s="10">
        <v>19.600000000000001</v>
      </c>
      <c r="G22" s="10">
        <v>37.200000000000003</v>
      </c>
      <c r="H22" s="10">
        <v>19.3</v>
      </c>
      <c r="I22" s="10">
        <v>36.799999999999997</v>
      </c>
      <c r="J22" s="37">
        <f t="shared" si="4"/>
        <v>11.48</v>
      </c>
      <c r="K22" s="37">
        <f t="shared" si="0"/>
        <v>21.8</v>
      </c>
      <c r="L22" s="37">
        <f t="shared" si="1"/>
        <v>11.32</v>
      </c>
      <c r="M22" s="37">
        <f t="shared" si="2"/>
        <v>21.52</v>
      </c>
      <c r="N22" s="37">
        <f t="shared" si="19"/>
        <v>6.86</v>
      </c>
      <c r="O22" s="37">
        <f t="shared" si="20"/>
        <v>13.02</v>
      </c>
      <c r="P22" s="37">
        <f t="shared" si="21"/>
        <v>6.7549999999999999</v>
      </c>
      <c r="Q22" s="37">
        <f t="shared" si="22"/>
        <v>12.879999999999999</v>
      </c>
      <c r="R22" s="61">
        <v>100</v>
      </c>
      <c r="S22" s="83">
        <v>40</v>
      </c>
      <c r="T22" s="10">
        <v>35</v>
      </c>
      <c r="U22" s="62" t="s">
        <v>212</v>
      </c>
      <c r="V22" s="62" t="s">
        <v>212</v>
      </c>
      <c r="W22" s="62">
        <f t="shared" si="11"/>
        <v>0.4</v>
      </c>
      <c r="X22" s="55">
        <f t="shared" si="23"/>
        <v>0.35</v>
      </c>
      <c r="Y22" s="99"/>
    </row>
    <row r="23" spans="1:38" ht="15.75" thickBot="1" x14ac:dyDescent="0.3">
      <c r="A23" s="15" t="s">
        <v>28</v>
      </c>
      <c r="B23" s="10">
        <v>42.2</v>
      </c>
      <c r="C23" s="10">
        <v>94</v>
      </c>
      <c r="D23" s="10">
        <v>36</v>
      </c>
      <c r="E23" s="10">
        <v>80.099999999999994</v>
      </c>
      <c r="F23" s="10">
        <v>28.9</v>
      </c>
      <c r="G23" s="10">
        <v>64.2</v>
      </c>
      <c r="H23" s="10">
        <v>24.6</v>
      </c>
      <c r="I23" s="10">
        <v>54.7</v>
      </c>
      <c r="J23" s="37">
        <f t="shared" si="4"/>
        <v>7.5960000000000001</v>
      </c>
      <c r="K23" s="37">
        <f t="shared" si="0"/>
        <v>16.919999999999998</v>
      </c>
      <c r="L23" s="37">
        <f t="shared" si="1"/>
        <v>6.4799999999999995</v>
      </c>
      <c r="M23" s="37">
        <f t="shared" si="2"/>
        <v>14.417999999999999</v>
      </c>
      <c r="N23" s="37">
        <f t="shared" si="19"/>
        <v>5.202</v>
      </c>
      <c r="O23" s="37">
        <f t="shared" si="20"/>
        <v>11.556000000000001</v>
      </c>
      <c r="P23" s="37">
        <f t="shared" si="21"/>
        <v>4.4279999999999999</v>
      </c>
      <c r="Q23" s="37">
        <f t="shared" si="22"/>
        <v>9.8460000000000001</v>
      </c>
      <c r="R23" s="61">
        <v>100</v>
      </c>
      <c r="S23" s="83">
        <v>18</v>
      </c>
      <c r="T23" s="10">
        <v>18</v>
      </c>
      <c r="U23" s="62" t="s">
        <v>213</v>
      </c>
      <c r="V23" s="62" t="s">
        <v>213</v>
      </c>
      <c r="W23" s="62">
        <f t="shared" si="11"/>
        <v>0.18</v>
      </c>
      <c r="X23" s="55">
        <f t="shared" si="23"/>
        <v>0.18</v>
      </c>
      <c r="Y23" s="99"/>
    </row>
    <row r="24" spans="1:38" ht="15.75" thickBot="1" x14ac:dyDescent="0.3">
      <c r="A24" s="15" t="s">
        <v>29</v>
      </c>
      <c r="B24" s="10">
        <v>52.4</v>
      </c>
      <c r="C24" s="10">
        <v>141.80000000000001</v>
      </c>
      <c r="D24" s="10">
        <v>47.3</v>
      </c>
      <c r="E24" s="10">
        <v>127.8</v>
      </c>
      <c r="F24" s="10">
        <v>35.799999999999997</v>
      </c>
      <c r="G24" s="10">
        <v>96.9</v>
      </c>
      <c r="H24" s="10">
        <v>32.299999999999997</v>
      </c>
      <c r="I24" s="10">
        <v>87.3</v>
      </c>
      <c r="J24" s="37">
        <f t="shared" si="4"/>
        <v>36.155999999999999</v>
      </c>
      <c r="K24" s="37">
        <f t="shared" si="0"/>
        <v>97.841999999999999</v>
      </c>
      <c r="L24" s="37">
        <f t="shared" si="1"/>
        <v>32.636999999999993</v>
      </c>
      <c r="M24" s="37">
        <f t="shared" si="2"/>
        <v>88.181999999999988</v>
      </c>
      <c r="N24" s="37">
        <f t="shared" si="19"/>
        <v>32.936</v>
      </c>
      <c r="O24" s="37">
        <f t="shared" si="20"/>
        <v>89.14800000000001</v>
      </c>
      <c r="P24" s="37">
        <f t="shared" si="21"/>
        <v>29.715999999999998</v>
      </c>
      <c r="Q24" s="37">
        <f t="shared" si="22"/>
        <v>80.316000000000003</v>
      </c>
      <c r="R24" s="61">
        <v>100</v>
      </c>
      <c r="S24" s="84">
        <v>69</v>
      </c>
      <c r="T24" s="63">
        <v>92</v>
      </c>
      <c r="U24" s="64"/>
      <c r="V24" s="64" t="s">
        <v>165</v>
      </c>
      <c r="W24" s="62">
        <f t="shared" si="11"/>
        <v>0.69</v>
      </c>
      <c r="X24" s="111">
        <f t="shared" si="23"/>
        <v>0.92</v>
      </c>
      <c r="Y24" s="99"/>
    </row>
    <row r="25" spans="1:38" ht="15.75" thickBot="1" x14ac:dyDescent="0.3">
      <c r="A25" s="15" t="s">
        <v>88</v>
      </c>
      <c r="B25" s="9">
        <f t="shared" ref="B25:Q25" si="24">SUM(B2:B24)</f>
        <v>837.49999999999989</v>
      </c>
      <c r="C25" s="9">
        <f t="shared" si="24"/>
        <v>1517.1000000000001</v>
      </c>
      <c r="D25" s="9">
        <f t="shared" si="24"/>
        <v>816.39999999999986</v>
      </c>
      <c r="E25" s="9">
        <f t="shared" si="24"/>
        <v>1485.5</v>
      </c>
      <c r="F25" s="9">
        <f t="shared" si="24"/>
        <v>486.70000000000005</v>
      </c>
      <c r="G25" s="9">
        <f t="shared" si="24"/>
        <v>932.60000000000014</v>
      </c>
      <c r="H25" s="9">
        <f t="shared" si="24"/>
        <v>473.50000000000006</v>
      </c>
      <c r="I25" s="9">
        <f t="shared" si="24"/>
        <v>911.9</v>
      </c>
      <c r="J25" s="50">
        <f t="shared" si="24"/>
        <v>489.17599999999999</v>
      </c>
      <c r="K25" s="50">
        <f t="shared" si="24"/>
        <v>811.4499999999997</v>
      </c>
      <c r="L25" s="50">
        <f t="shared" si="24"/>
        <v>472.05399999999997</v>
      </c>
      <c r="M25" s="50">
        <f t="shared" si="24"/>
        <v>779.81899999999985</v>
      </c>
      <c r="N25" s="50">
        <f t="shared" si="24"/>
        <v>131.5</v>
      </c>
      <c r="O25" s="50">
        <f t="shared" si="24"/>
        <v>295.47800000000007</v>
      </c>
      <c r="P25" s="50">
        <f t="shared" si="24"/>
        <v>118.85299999999999</v>
      </c>
      <c r="Q25" s="50">
        <f t="shared" si="24"/>
        <v>266.36500000000001</v>
      </c>
      <c r="R25" s="61"/>
      <c r="S25" s="84"/>
      <c r="T25" s="63"/>
      <c r="U25" s="64"/>
      <c r="V25" s="64"/>
      <c r="W25" s="62"/>
      <c r="X25" s="111"/>
    </row>
    <row r="26" spans="1:38" s="30" customFormat="1" x14ac:dyDescent="0.25">
      <c r="Y26" s="11"/>
      <c r="Z26" s="51"/>
    </row>
    <row r="27" spans="1:38" s="30" customFormat="1" ht="15.75" thickBot="1" x14ac:dyDescent="0.3">
      <c r="A27" s="2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Y27" s="11"/>
      <c r="Z27" s="51"/>
    </row>
    <row r="28" spans="1:38" ht="45.75" thickBot="1" x14ac:dyDescent="0.3">
      <c r="A28" s="28" t="s">
        <v>146</v>
      </c>
      <c r="R28" s="120" t="s">
        <v>149</v>
      </c>
      <c r="S28" s="121" t="s">
        <v>161</v>
      </c>
      <c r="T28" s="121" t="s">
        <v>162</v>
      </c>
      <c r="U28" s="121" t="s">
        <v>209</v>
      </c>
      <c r="V28" s="121" t="s">
        <v>210</v>
      </c>
      <c r="W28" s="121" t="s">
        <v>158</v>
      </c>
      <c r="X28" s="122" t="s">
        <v>159</v>
      </c>
    </row>
    <row r="29" spans="1:38" ht="15.75" thickBot="1" x14ac:dyDescent="0.3">
      <c r="A29" s="14" t="s">
        <v>133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17">
        <v>100</v>
      </c>
      <c r="S29" s="117">
        <v>48</v>
      </c>
      <c r="T29" s="117" t="s">
        <v>163</v>
      </c>
      <c r="U29" s="117"/>
      <c r="V29" s="117"/>
      <c r="W29" s="118">
        <f t="shared" ref="W29" si="25">S29/R29</f>
        <v>0.48</v>
      </c>
      <c r="X29" s="119" t="s">
        <v>163</v>
      </c>
      <c r="Y29" s="12"/>
    </row>
    <row r="30" spans="1:38" ht="15.75" thickBot="1" x14ac:dyDescent="0.3">
      <c r="A30" s="14" t="s">
        <v>36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100</v>
      </c>
      <c r="S30" s="6">
        <v>160</v>
      </c>
      <c r="T30" s="6" t="s">
        <v>163</v>
      </c>
      <c r="U30" s="6" t="s">
        <v>64</v>
      </c>
      <c r="V30" s="6"/>
      <c r="W30" s="108">
        <f t="shared" ref="W30:W64" si="26">S30/R30</f>
        <v>1.6</v>
      </c>
      <c r="X30" s="112" t="s">
        <v>163</v>
      </c>
      <c r="Y30" s="12"/>
    </row>
    <row r="31" spans="1:38" ht="15.75" thickBot="1" x14ac:dyDescent="0.3">
      <c r="A31" s="14" t="s">
        <v>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100</v>
      </c>
      <c r="S31" s="6">
        <v>89</v>
      </c>
      <c r="T31" s="6" t="s">
        <v>163</v>
      </c>
      <c r="U31" s="6"/>
      <c r="V31" s="6"/>
      <c r="W31" s="108">
        <f t="shared" si="26"/>
        <v>0.89</v>
      </c>
      <c r="X31" s="112" t="s">
        <v>163</v>
      </c>
      <c r="Y31" s="12"/>
    </row>
    <row r="32" spans="1:38" ht="15.75" thickBot="1" x14ac:dyDescent="0.3">
      <c r="A32" s="14" t="s">
        <v>134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100</v>
      </c>
      <c r="S32" s="6">
        <v>43</v>
      </c>
      <c r="T32" s="6" t="s">
        <v>163</v>
      </c>
      <c r="U32" s="6"/>
      <c r="V32" s="6"/>
      <c r="W32" s="108">
        <f t="shared" si="26"/>
        <v>0.43</v>
      </c>
      <c r="X32" s="112" t="s">
        <v>163</v>
      </c>
      <c r="Y32" s="12"/>
    </row>
    <row r="33" spans="1:25" ht="15.75" thickBot="1" x14ac:dyDescent="0.3">
      <c r="A33" s="14" t="s">
        <v>38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100</v>
      </c>
      <c r="S33" s="6">
        <v>43</v>
      </c>
      <c r="T33" s="6" t="s">
        <v>163</v>
      </c>
      <c r="U33" s="6"/>
      <c r="V33" s="6"/>
      <c r="W33" s="108">
        <f t="shared" si="26"/>
        <v>0.43</v>
      </c>
      <c r="X33" s="112" t="s">
        <v>163</v>
      </c>
      <c r="Y33" s="12"/>
    </row>
    <row r="34" spans="1:25" ht="15.75" thickBot="1" x14ac:dyDescent="0.3">
      <c r="A34" s="14" t="s">
        <v>127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100</v>
      </c>
      <c r="S34" s="6">
        <v>46</v>
      </c>
      <c r="T34" s="6" t="s">
        <v>163</v>
      </c>
      <c r="U34" s="6"/>
      <c r="V34" s="6"/>
      <c r="W34" s="108">
        <f t="shared" si="26"/>
        <v>0.46</v>
      </c>
      <c r="X34" s="112" t="s">
        <v>163</v>
      </c>
      <c r="Y34" s="12"/>
    </row>
    <row r="35" spans="1:25" ht="15.75" thickBot="1" x14ac:dyDescent="0.3">
      <c r="A35" s="14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100</v>
      </c>
      <c r="S35" s="6">
        <v>277</v>
      </c>
      <c r="T35" s="6" t="s">
        <v>163</v>
      </c>
      <c r="U35" s="6" t="s">
        <v>207</v>
      </c>
      <c r="V35" s="6"/>
      <c r="W35" s="108">
        <f t="shared" si="26"/>
        <v>2.77</v>
      </c>
      <c r="X35" s="112" t="s">
        <v>163</v>
      </c>
      <c r="Y35" s="12"/>
    </row>
    <row r="36" spans="1:25" ht="15.75" thickBot="1" x14ac:dyDescent="0.3">
      <c r="A36" s="14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100</v>
      </c>
      <c r="S36" s="6">
        <v>33</v>
      </c>
      <c r="T36" s="6" t="s">
        <v>163</v>
      </c>
      <c r="U36" s="6" t="s">
        <v>224</v>
      </c>
      <c r="V36" s="6"/>
      <c r="W36" s="108">
        <f t="shared" si="26"/>
        <v>0.33</v>
      </c>
      <c r="X36" s="112" t="s">
        <v>163</v>
      </c>
      <c r="Y36" s="12"/>
    </row>
    <row r="37" spans="1:25" ht="15.75" thickBot="1" x14ac:dyDescent="0.3">
      <c r="A37" s="14" t="s">
        <v>40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100</v>
      </c>
      <c r="S37" s="6">
        <v>80</v>
      </c>
      <c r="T37" s="6" t="s">
        <v>163</v>
      </c>
      <c r="U37" s="6" t="s">
        <v>212</v>
      </c>
      <c r="V37" s="6"/>
      <c r="W37" s="108">
        <f t="shared" si="26"/>
        <v>0.8</v>
      </c>
      <c r="X37" s="112" t="s">
        <v>163</v>
      </c>
      <c r="Y37" s="12"/>
    </row>
    <row r="38" spans="1:25" ht="15.75" thickBot="1" x14ac:dyDescent="0.3">
      <c r="A38" s="14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100</v>
      </c>
      <c r="S38" s="6">
        <v>36</v>
      </c>
      <c r="T38" s="6" t="s">
        <v>163</v>
      </c>
      <c r="U38" s="6"/>
      <c r="V38" s="6"/>
      <c r="W38" s="108">
        <f t="shared" si="26"/>
        <v>0.36</v>
      </c>
      <c r="X38" s="112" t="s">
        <v>163</v>
      </c>
      <c r="Y38" s="12"/>
    </row>
    <row r="39" spans="1:25" ht="15.75" thickBot="1" x14ac:dyDescent="0.3">
      <c r="A39" s="14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100</v>
      </c>
      <c r="S39" s="6">
        <v>64</v>
      </c>
      <c r="T39" s="6" t="s">
        <v>163</v>
      </c>
      <c r="U39" s="6"/>
      <c r="V39" s="6"/>
      <c r="W39" s="108">
        <f t="shared" si="26"/>
        <v>0.64</v>
      </c>
      <c r="X39" s="112" t="s">
        <v>163</v>
      </c>
      <c r="Y39" s="12"/>
    </row>
    <row r="40" spans="1:25" ht="15.75" thickBot="1" x14ac:dyDescent="0.3">
      <c r="A40" s="14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100</v>
      </c>
      <c r="S40" s="6">
        <v>29</v>
      </c>
      <c r="T40" s="6" t="s">
        <v>163</v>
      </c>
      <c r="U40" s="6" t="s">
        <v>166</v>
      </c>
      <c r="V40" s="6"/>
      <c r="W40" s="108">
        <f t="shared" si="26"/>
        <v>0.28999999999999998</v>
      </c>
      <c r="X40" s="112" t="s">
        <v>163</v>
      </c>
      <c r="Y40" s="12"/>
    </row>
    <row r="41" spans="1:25" ht="15.75" thickBot="1" x14ac:dyDescent="0.3">
      <c r="A41" s="14" t="s">
        <v>44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100</v>
      </c>
      <c r="S41" s="6">
        <v>30</v>
      </c>
      <c r="T41" s="6" t="s">
        <v>163</v>
      </c>
      <c r="U41" s="6"/>
      <c r="V41" s="6"/>
      <c r="W41" s="108">
        <f t="shared" si="26"/>
        <v>0.3</v>
      </c>
      <c r="X41" s="112" t="s">
        <v>163</v>
      </c>
      <c r="Y41" s="12"/>
    </row>
    <row r="42" spans="1:25" ht="15.75" thickBot="1" x14ac:dyDescent="0.3">
      <c r="A42" s="14" t="s">
        <v>129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100</v>
      </c>
      <c r="S42" s="6">
        <v>53</v>
      </c>
      <c r="T42" s="6" t="s">
        <v>163</v>
      </c>
      <c r="U42" s="6"/>
      <c r="V42" s="6"/>
      <c r="W42" s="108">
        <f t="shared" si="26"/>
        <v>0.53</v>
      </c>
      <c r="X42" s="112" t="s">
        <v>163</v>
      </c>
      <c r="Y42" s="12"/>
    </row>
    <row r="43" spans="1:25" ht="15.75" thickBot="1" x14ac:dyDescent="0.3">
      <c r="A43" s="14" t="s">
        <v>130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100</v>
      </c>
      <c r="S43" s="6">
        <v>60</v>
      </c>
      <c r="T43" s="6" t="s">
        <v>163</v>
      </c>
      <c r="U43" s="6"/>
      <c r="V43" s="6"/>
      <c r="W43" s="108">
        <f t="shared" si="26"/>
        <v>0.6</v>
      </c>
      <c r="X43" s="112" t="s">
        <v>163</v>
      </c>
      <c r="Y43" s="12"/>
    </row>
    <row r="44" spans="1:25" ht="15.75" thickBot="1" x14ac:dyDescent="0.3">
      <c r="A44" s="14" t="s">
        <v>45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100</v>
      </c>
      <c r="S44" s="6">
        <v>43</v>
      </c>
      <c r="T44" s="6" t="s">
        <v>163</v>
      </c>
      <c r="U44" s="6"/>
      <c r="V44" s="6"/>
      <c r="W44" s="108">
        <f t="shared" si="26"/>
        <v>0.43</v>
      </c>
      <c r="X44" s="112" t="s">
        <v>163</v>
      </c>
      <c r="Y44" s="12"/>
    </row>
    <row r="45" spans="1:25" ht="15.75" thickBot="1" x14ac:dyDescent="0.3">
      <c r="A45" s="14" t="s">
        <v>46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100</v>
      </c>
      <c r="S45" s="6">
        <v>60</v>
      </c>
      <c r="T45" s="6" t="s">
        <v>163</v>
      </c>
      <c r="U45" s="6"/>
      <c r="V45" s="6"/>
      <c r="W45" s="108">
        <f t="shared" si="26"/>
        <v>0.6</v>
      </c>
      <c r="X45" s="112" t="s">
        <v>163</v>
      </c>
      <c r="Y45" s="12"/>
    </row>
    <row r="46" spans="1:25" ht="15.75" thickBot="1" x14ac:dyDescent="0.3">
      <c r="A46" s="14" t="s">
        <v>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100</v>
      </c>
      <c r="S46" s="6">
        <v>46</v>
      </c>
      <c r="T46" s="6" t="s">
        <v>163</v>
      </c>
      <c r="U46" s="6"/>
      <c r="V46" s="6"/>
      <c r="W46" s="108">
        <f t="shared" si="26"/>
        <v>0.46</v>
      </c>
      <c r="X46" s="112" t="s">
        <v>163</v>
      </c>
      <c r="Y46" s="12"/>
    </row>
    <row r="47" spans="1:25" ht="15.75" thickBot="1" x14ac:dyDescent="0.3">
      <c r="A47" s="14" t="s">
        <v>131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v>100</v>
      </c>
      <c r="S47" s="6">
        <v>83</v>
      </c>
      <c r="T47" s="6" t="s">
        <v>163</v>
      </c>
      <c r="U47" s="6"/>
      <c r="V47" s="6"/>
      <c r="W47" s="108">
        <f t="shared" si="26"/>
        <v>0.83</v>
      </c>
      <c r="X47" s="112" t="s">
        <v>163</v>
      </c>
      <c r="Y47" s="12"/>
    </row>
    <row r="48" spans="1:25" ht="15.75" thickBot="1" x14ac:dyDescent="0.3">
      <c r="A48" s="14" t="s">
        <v>132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v>100</v>
      </c>
      <c r="S48" s="6">
        <v>52</v>
      </c>
      <c r="T48" s="6" t="s">
        <v>163</v>
      </c>
      <c r="U48" s="6"/>
      <c r="V48" s="6"/>
      <c r="W48" s="108">
        <f t="shared" si="26"/>
        <v>0.52</v>
      </c>
      <c r="X48" s="112" t="s">
        <v>163</v>
      </c>
      <c r="Y48" s="12"/>
    </row>
    <row r="49" spans="1:25" ht="15.75" thickBot="1" x14ac:dyDescent="0.3">
      <c r="A49" s="14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100</v>
      </c>
      <c r="S49" s="6">
        <v>71</v>
      </c>
      <c r="T49" s="6" t="s">
        <v>163</v>
      </c>
      <c r="U49" s="6"/>
      <c r="V49" s="6"/>
      <c r="W49" s="108">
        <f t="shared" si="26"/>
        <v>0.71</v>
      </c>
      <c r="X49" s="112" t="s">
        <v>163</v>
      </c>
      <c r="Y49" s="12"/>
    </row>
    <row r="50" spans="1:25" ht="15.75" thickBot="1" x14ac:dyDescent="0.3">
      <c r="A50" s="14" t="s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100</v>
      </c>
      <c r="S50" s="6">
        <v>53</v>
      </c>
      <c r="T50" s="6" t="s">
        <v>163</v>
      </c>
      <c r="U50" s="6"/>
      <c r="V50" s="6"/>
      <c r="W50" s="108">
        <f t="shared" si="26"/>
        <v>0.53</v>
      </c>
      <c r="X50" s="112" t="s">
        <v>163</v>
      </c>
      <c r="Y50" s="12"/>
    </row>
    <row r="51" spans="1:25" ht="15.75" thickBot="1" x14ac:dyDescent="0.3">
      <c r="A51" s="14" t="s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v>100</v>
      </c>
      <c r="S51" s="6">
        <v>30</v>
      </c>
      <c r="T51" s="6" t="s">
        <v>163</v>
      </c>
      <c r="U51" s="6"/>
      <c r="V51" s="6"/>
      <c r="W51" s="108">
        <f t="shared" si="26"/>
        <v>0.3</v>
      </c>
      <c r="X51" s="112" t="s">
        <v>163</v>
      </c>
      <c r="Y51" s="12"/>
    </row>
    <row r="52" spans="1:25" ht="15.75" thickBot="1" x14ac:dyDescent="0.3">
      <c r="A52" s="15" t="s">
        <v>62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61">
        <v>100</v>
      </c>
      <c r="S52" s="83">
        <v>73</v>
      </c>
      <c r="T52" s="10">
        <v>53</v>
      </c>
      <c r="U52" s="62" t="s">
        <v>167</v>
      </c>
      <c r="V52" s="62"/>
      <c r="W52" s="53">
        <f t="shared" si="26"/>
        <v>0.73</v>
      </c>
      <c r="X52" s="55">
        <f t="shared" ref="X52:X64" si="27">T52/R52</f>
        <v>0.53</v>
      </c>
      <c r="Y52" s="99"/>
    </row>
    <row r="53" spans="1:25" ht="15.75" thickBot="1" x14ac:dyDescent="0.3">
      <c r="A53" s="15" t="s">
        <v>60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61">
        <v>100</v>
      </c>
      <c r="S53" s="83">
        <v>43</v>
      </c>
      <c r="T53" s="10">
        <v>36</v>
      </c>
      <c r="U53" s="62"/>
      <c r="V53" s="62"/>
      <c r="W53" s="53">
        <f t="shared" si="26"/>
        <v>0.43</v>
      </c>
      <c r="X53" s="55">
        <f t="shared" si="27"/>
        <v>0.36</v>
      </c>
      <c r="Y53" s="99"/>
    </row>
    <row r="54" spans="1:25" ht="15.75" thickBot="1" x14ac:dyDescent="0.3">
      <c r="A54" s="15" t="s">
        <v>51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61">
        <v>100</v>
      </c>
      <c r="S54" s="83">
        <v>25</v>
      </c>
      <c r="T54" s="10">
        <v>23</v>
      </c>
      <c r="U54" s="62"/>
      <c r="V54" s="62"/>
      <c r="W54" s="53">
        <f t="shared" si="26"/>
        <v>0.25</v>
      </c>
      <c r="X54" s="55">
        <f t="shared" si="27"/>
        <v>0.23</v>
      </c>
      <c r="Y54" s="99"/>
    </row>
    <row r="55" spans="1:25" ht="15.75" thickBot="1" x14ac:dyDescent="0.3">
      <c r="A55" s="15" t="s">
        <v>52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61">
        <v>100</v>
      </c>
      <c r="S55" s="83">
        <v>17</v>
      </c>
      <c r="T55" s="10">
        <v>18</v>
      </c>
      <c r="U55" s="62"/>
      <c r="V55" s="62"/>
      <c r="W55" s="53">
        <f t="shared" si="26"/>
        <v>0.17</v>
      </c>
      <c r="X55" s="55">
        <f t="shared" si="27"/>
        <v>0.18</v>
      </c>
      <c r="Y55" s="99"/>
    </row>
    <row r="56" spans="1:25" ht="15.75" thickBot="1" x14ac:dyDescent="0.3">
      <c r="A56" s="15" t="s">
        <v>55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61">
        <v>100</v>
      </c>
      <c r="S56" s="83">
        <v>27</v>
      </c>
      <c r="T56" s="10" t="s">
        <v>163</v>
      </c>
      <c r="U56" s="62" t="s">
        <v>168</v>
      </c>
      <c r="V56" s="62"/>
      <c r="W56" s="53">
        <f t="shared" si="26"/>
        <v>0.27</v>
      </c>
      <c r="X56" s="113" t="s">
        <v>163</v>
      </c>
      <c r="Y56" s="12"/>
    </row>
    <row r="57" spans="1:25" ht="15.75" thickBot="1" x14ac:dyDescent="0.3">
      <c r="A57" s="15" t="s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61">
        <v>100</v>
      </c>
      <c r="S57" s="83">
        <v>22</v>
      </c>
      <c r="T57" s="10" t="s">
        <v>163</v>
      </c>
      <c r="U57" s="62"/>
      <c r="V57" s="62"/>
      <c r="W57" s="53">
        <f t="shared" si="26"/>
        <v>0.22</v>
      </c>
      <c r="X57" s="113" t="s">
        <v>163</v>
      </c>
      <c r="Y57" s="12"/>
    </row>
    <row r="58" spans="1:25" ht="15.75" thickBot="1" x14ac:dyDescent="0.3">
      <c r="A58" s="15" t="s">
        <v>54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61">
        <v>100</v>
      </c>
      <c r="S58" s="83">
        <v>44</v>
      </c>
      <c r="T58" s="10">
        <v>56</v>
      </c>
      <c r="U58" s="62" t="s">
        <v>169</v>
      </c>
      <c r="V58" s="62" t="s">
        <v>169</v>
      </c>
      <c r="W58" s="53">
        <f t="shared" si="26"/>
        <v>0.44</v>
      </c>
      <c r="X58" s="55">
        <f t="shared" si="27"/>
        <v>0.56000000000000005</v>
      </c>
      <c r="Y58" s="99"/>
    </row>
    <row r="59" spans="1:25" ht="15.75" thickBot="1" x14ac:dyDescent="0.3">
      <c r="A59" s="15" t="s">
        <v>78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61">
        <v>100</v>
      </c>
      <c r="S59" s="83">
        <v>16</v>
      </c>
      <c r="T59" s="10">
        <v>17</v>
      </c>
      <c r="U59" s="62"/>
      <c r="V59" s="62"/>
      <c r="W59" s="53">
        <f t="shared" si="26"/>
        <v>0.16</v>
      </c>
      <c r="X59" s="55">
        <f t="shared" si="27"/>
        <v>0.17</v>
      </c>
      <c r="Y59" s="99"/>
    </row>
    <row r="60" spans="1:25" ht="15.75" thickBot="1" x14ac:dyDescent="0.3">
      <c r="A60" s="15" t="s">
        <v>57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61">
        <v>100</v>
      </c>
      <c r="S60" s="83">
        <v>28</v>
      </c>
      <c r="T60" s="10">
        <v>23</v>
      </c>
      <c r="U60" s="62" t="s">
        <v>217</v>
      </c>
      <c r="V60" s="62"/>
      <c r="W60" s="53">
        <f t="shared" si="26"/>
        <v>0.28000000000000003</v>
      </c>
      <c r="X60" s="55">
        <f t="shared" si="27"/>
        <v>0.23</v>
      </c>
      <c r="Y60" s="99"/>
    </row>
    <row r="61" spans="1:25" ht="15.75" thickBot="1" x14ac:dyDescent="0.3">
      <c r="A61" s="15" t="s">
        <v>56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61">
        <v>100</v>
      </c>
      <c r="S61" s="83">
        <v>79</v>
      </c>
      <c r="T61" s="10">
        <v>90</v>
      </c>
      <c r="U61" s="62" t="s">
        <v>216</v>
      </c>
      <c r="V61" s="62"/>
      <c r="W61" s="53">
        <f t="shared" si="26"/>
        <v>0.79</v>
      </c>
      <c r="X61" s="55">
        <f t="shared" si="27"/>
        <v>0.9</v>
      </c>
      <c r="Y61" s="99"/>
    </row>
    <row r="62" spans="1:25" ht="15.75" thickBot="1" x14ac:dyDescent="0.3">
      <c r="A62" s="15" t="s">
        <v>59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61">
        <v>100</v>
      </c>
      <c r="S62" s="83">
        <v>28</v>
      </c>
      <c r="T62" s="10">
        <v>22</v>
      </c>
      <c r="U62" s="62"/>
      <c r="V62" s="62"/>
      <c r="W62" s="53">
        <f t="shared" si="26"/>
        <v>0.28000000000000003</v>
      </c>
      <c r="X62" s="55">
        <f t="shared" si="27"/>
        <v>0.22</v>
      </c>
      <c r="Y62" s="99"/>
    </row>
    <row r="63" spans="1:25" ht="15.75" thickBot="1" x14ac:dyDescent="0.3">
      <c r="A63" s="15" t="s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61">
        <v>100</v>
      </c>
      <c r="S63" s="83">
        <v>40</v>
      </c>
      <c r="T63" s="10">
        <v>34</v>
      </c>
      <c r="U63" s="62" t="s">
        <v>150</v>
      </c>
      <c r="V63" s="62" t="s">
        <v>150</v>
      </c>
      <c r="W63" s="53">
        <f t="shared" si="26"/>
        <v>0.4</v>
      </c>
      <c r="X63" s="55">
        <f t="shared" si="27"/>
        <v>0.34</v>
      </c>
      <c r="Y63" s="99"/>
    </row>
    <row r="64" spans="1:25" ht="15.75" thickBot="1" x14ac:dyDescent="0.3">
      <c r="A64" s="15" t="s">
        <v>58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61">
        <v>100</v>
      </c>
      <c r="S64" s="83">
        <v>21</v>
      </c>
      <c r="T64" s="10">
        <v>15</v>
      </c>
      <c r="U64" s="62"/>
      <c r="V64" s="62"/>
      <c r="W64" s="53">
        <f t="shared" si="26"/>
        <v>0.21</v>
      </c>
      <c r="X64" s="111">
        <f t="shared" si="27"/>
        <v>0.15</v>
      </c>
      <c r="Y64" s="99"/>
    </row>
    <row r="67" spans="10:19" x14ac:dyDescent="0.25">
      <c r="R67" s="1" t="s">
        <v>151</v>
      </c>
    </row>
    <row r="68" spans="10:19" x14ac:dyDescent="0.25">
      <c r="R68" s="1"/>
      <c r="S68" s="1"/>
    </row>
    <row r="69" spans="10:19" x14ac:dyDescent="0.25">
      <c r="R69" s="1"/>
      <c r="S69" s="1"/>
    </row>
    <row r="70" spans="10:19" x14ac:dyDescent="0.25">
      <c r="R70" s="1"/>
      <c r="S70" s="1"/>
    </row>
    <row r="75" spans="10:19" x14ac:dyDescent="0.25">
      <c r="J75" s="3"/>
      <c r="K75" s="3"/>
      <c r="L75" s="3"/>
      <c r="M75" s="3"/>
      <c r="N75" s="3"/>
      <c r="O75" s="3"/>
      <c r="P75" s="3"/>
      <c r="Q75" s="3"/>
    </row>
    <row r="76" spans="10:19" x14ac:dyDescent="0.25">
      <c r="J76" s="3"/>
      <c r="K76" s="3"/>
      <c r="L76" s="3"/>
      <c r="M76" s="3"/>
      <c r="N76" s="3"/>
      <c r="O76" s="3"/>
      <c r="P76" s="3"/>
      <c r="Q76" s="3"/>
    </row>
  </sheetData>
  <hyperlinks>
    <hyperlink ref="R67" r:id="rId1" location="/food-search " xr:uid="{A035FECB-AA25-468A-89EF-D00E2B158A6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C69B-4736-47C6-8B65-F707F87F766F}">
  <dimension ref="A1:AJ5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63.28515625" defaultRowHeight="15" x14ac:dyDescent="0.25"/>
  <cols>
    <col min="1" max="1" width="15.28515625" style="2" customWidth="1"/>
    <col min="2" max="5" width="14.140625" style="20" bestFit="1" customWidth="1"/>
    <col min="6" max="7" width="14.85546875" style="20" bestFit="1" customWidth="1"/>
    <col min="8" max="9" width="16.140625" style="20" bestFit="1" customWidth="1"/>
    <col min="10" max="10" width="6.5703125" style="2" bestFit="1" customWidth="1"/>
    <col min="11" max="11" width="9.85546875" style="2" bestFit="1" customWidth="1"/>
    <col min="12" max="12" width="9.85546875" style="2" customWidth="1"/>
    <col min="13" max="13" width="23.140625" style="2" bestFit="1" customWidth="1"/>
    <col min="14" max="14" width="26.42578125" style="2" bestFit="1" customWidth="1"/>
    <col min="15" max="16" width="6.28515625" style="2" bestFit="1" customWidth="1"/>
    <col min="17" max="17" width="8" style="2" customWidth="1"/>
    <col min="18" max="18" width="13.7109375" style="16" customWidth="1"/>
    <col min="19" max="19" width="14.140625" style="2" bestFit="1" customWidth="1"/>
    <col min="20" max="20" width="14.7109375" style="2" customWidth="1"/>
    <col min="21" max="22" width="14.140625" style="2" bestFit="1" customWidth="1"/>
    <col min="23" max="24" width="14.85546875" style="86" bestFit="1" customWidth="1"/>
    <col min="25" max="26" width="16.140625" style="86" bestFit="1" customWidth="1"/>
    <col min="27" max="27" width="6.5703125" style="86" bestFit="1" customWidth="1"/>
    <col min="28" max="28" width="7.85546875" style="86" bestFit="1" customWidth="1"/>
    <col min="29" max="29" width="6" style="86" bestFit="1" customWidth="1"/>
    <col min="30" max="30" width="20.28515625" style="86" bestFit="1" customWidth="1"/>
    <col min="31" max="31" width="23.85546875" style="2" bestFit="1" customWidth="1"/>
    <col min="32" max="33" width="6.28515625" style="2" bestFit="1" customWidth="1"/>
    <col min="34" max="16384" width="63.28515625" style="2"/>
  </cols>
  <sheetData>
    <row r="1" spans="1:36" ht="45.75" thickBot="1" x14ac:dyDescent="0.3">
      <c r="A1" s="22"/>
      <c r="B1" s="5" t="s">
        <v>0</v>
      </c>
      <c r="C1" s="5" t="s">
        <v>1</v>
      </c>
      <c r="D1" s="5" t="s">
        <v>4</v>
      </c>
      <c r="E1" s="5" t="s">
        <v>5</v>
      </c>
      <c r="F1" s="5" t="s">
        <v>80</v>
      </c>
      <c r="G1" s="5" t="s">
        <v>81</v>
      </c>
      <c r="H1" s="5" t="s">
        <v>84</v>
      </c>
      <c r="I1" s="5" t="s">
        <v>86</v>
      </c>
      <c r="J1" s="106" t="s">
        <v>149</v>
      </c>
      <c r="K1" s="106" t="s">
        <v>161</v>
      </c>
      <c r="L1" s="106" t="s">
        <v>162</v>
      </c>
      <c r="M1" s="106" t="s">
        <v>209</v>
      </c>
      <c r="N1" s="106" t="s">
        <v>210</v>
      </c>
      <c r="O1" s="106" t="s">
        <v>158</v>
      </c>
      <c r="P1" s="106" t="s">
        <v>159</v>
      </c>
      <c r="Q1" s="30"/>
      <c r="R1" s="114"/>
      <c r="S1" s="42" t="s">
        <v>0</v>
      </c>
      <c r="T1" s="42" t="s">
        <v>1</v>
      </c>
      <c r="U1" s="42" t="s">
        <v>4</v>
      </c>
      <c r="V1" s="42" t="s">
        <v>5</v>
      </c>
      <c r="W1" s="115" t="s">
        <v>80</v>
      </c>
      <c r="X1" s="115" t="s">
        <v>81</v>
      </c>
      <c r="Y1" s="115" t="s">
        <v>84</v>
      </c>
      <c r="Z1" s="115" t="s">
        <v>86</v>
      </c>
      <c r="AA1" s="106" t="s">
        <v>149</v>
      </c>
      <c r="AB1" s="106" t="s">
        <v>161</v>
      </c>
      <c r="AC1" s="106" t="s">
        <v>162</v>
      </c>
      <c r="AD1" s="106" t="s">
        <v>209</v>
      </c>
      <c r="AE1" s="106" t="s">
        <v>210</v>
      </c>
      <c r="AF1" s="106" t="s">
        <v>158</v>
      </c>
      <c r="AG1" s="106" t="s">
        <v>159</v>
      </c>
      <c r="AH1" s="30"/>
      <c r="AI1" s="30"/>
      <c r="AJ1" s="30"/>
    </row>
    <row r="2" spans="1:36" ht="15.75" thickBot="1" x14ac:dyDescent="0.3">
      <c r="A2" s="23" t="s">
        <v>93</v>
      </c>
      <c r="B2" s="24">
        <v>1116.4000000000001</v>
      </c>
      <c r="C2" s="24">
        <v>1438</v>
      </c>
      <c r="D2" s="24" t="s">
        <v>163</v>
      </c>
      <c r="E2" s="24" t="s">
        <v>163</v>
      </c>
      <c r="F2" s="39">
        <f t="shared" ref="F2:G8" si="0">B2*$O2</f>
        <v>681.00400000000002</v>
      </c>
      <c r="G2" s="39">
        <f t="shared" si="0"/>
        <v>877.18</v>
      </c>
      <c r="H2" s="39" t="s">
        <v>163</v>
      </c>
      <c r="I2" s="39" t="s">
        <v>163</v>
      </c>
      <c r="J2" s="39">
        <v>100</v>
      </c>
      <c r="K2" s="85">
        <v>61</v>
      </c>
      <c r="L2" s="85" t="s">
        <v>163</v>
      </c>
      <c r="M2" s="39" t="s">
        <v>126</v>
      </c>
      <c r="N2" s="39"/>
      <c r="O2" s="39">
        <f>K2/J2</f>
        <v>0.61</v>
      </c>
      <c r="P2" s="39" t="s">
        <v>163</v>
      </c>
      <c r="R2" s="74" t="s">
        <v>101</v>
      </c>
      <c r="S2" s="8">
        <f>B3</f>
        <v>64.599999999999994</v>
      </c>
      <c r="T2" s="8">
        <f>C3</f>
        <v>270.10000000000002</v>
      </c>
      <c r="U2" s="8">
        <f>D3</f>
        <v>31.9</v>
      </c>
      <c r="V2" s="8">
        <f>E3</f>
        <v>133.5</v>
      </c>
      <c r="W2" s="105">
        <f>S2*$AF2</f>
        <v>182.17199999999997</v>
      </c>
      <c r="X2" s="105">
        <f>T2*$AF2</f>
        <v>761.68200000000002</v>
      </c>
      <c r="Y2" s="105">
        <f>U2*$AG2</f>
        <v>90.277000000000001</v>
      </c>
      <c r="Z2" s="105">
        <f>V2*$AG2</f>
        <v>377.80500000000001</v>
      </c>
      <c r="AA2" s="105">
        <v>100</v>
      </c>
      <c r="AB2" s="105">
        <v>282</v>
      </c>
      <c r="AC2" s="105">
        <v>283</v>
      </c>
      <c r="AD2" s="105" t="s">
        <v>202</v>
      </c>
      <c r="AE2" s="105" t="s">
        <v>203</v>
      </c>
      <c r="AF2" s="105">
        <f>AB2/AA2</f>
        <v>2.82</v>
      </c>
      <c r="AG2" s="105">
        <f t="shared" ref="AG2:AG4" si="1">AC2/AA2</f>
        <v>2.83</v>
      </c>
    </row>
    <row r="3" spans="1:36" ht="15.75" thickBot="1" x14ac:dyDescent="0.3">
      <c r="A3" s="23" t="s">
        <v>95</v>
      </c>
      <c r="B3" s="24">
        <v>64.599999999999994</v>
      </c>
      <c r="C3" s="24">
        <v>270.10000000000002</v>
      </c>
      <c r="D3" s="24">
        <v>31.9</v>
      </c>
      <c r="E3" s="24">
        <v>133.5</v>
      </c>
      <c r="F3" s="39">
        <f t="shared" si="0"/>
        <v>156.97800000000001</v>
      </c>
      <c r="G3" s="39">
        <f t="shared" si="0"/>
        <v>656.34300000000007</v>
      </c>
      <c r="H3" s="39">
        <f>D3*$P3</f>
        <v>78.47399999999999</v>
      </c>
      <c r="I3" s="39">
        <f>E3*$P3</f>
        <v>328.40999999999997</v>
      </c>
      <c r="J3" s="39">
        <v>100</v>
      </c>
      <c r="K3" s="85">
        <v>243</v>
      </c>
      <c r="L3" s="85">
        <v>246</v>
      </c>
      <c r="M3" s="39" t="s">
        <v>172</v>
      </c>
      <c r="N3" s="39" t="s">
        <v>173</v>
      </c>
      <c r="O3" s="39">
        <f t="shared" ref="O3:O8" si="2">K3/J3</f>
        <v>2.4300000000000002</v>
      </c>
      <c r="P3" s="39">
        <f t="shared" ref="P3:P8" si="3">L3/J3</f>
        <v>2.46</v>
      </c>
      <c r="R3" s="74" t="s">
        <v>102</v>
      </c>
      <c r="S3" s="8">
        <f>B2</f>
        <v>1116.4000000000001</v>
      </c>
      <c r="T3" s="8">
        <f>C2</f>
        <v>1438</v>
      </c>
      <c r="U3" s="8" t="s">
        <v>94</v>
      </c>
      <c r="V3" s="8" t="s">
        <v>94</v>
      </c>
      <c r="W3" s="105">
        <f t="shared" ref="W3:W5" si="4">S3*$AF3</f>
        <v>1205.7120000000002</v>
      </c>
      <c r="X3" s="105">
        <f t="shared" ref="X3:X5" si="5">T3*$AF3</f>
        <v>1553.0400000000002</v>
      </c>
      <c r="Y3" s="105" t="s">
        <v>163</v>
      </c>
      <c r="Z3" s="105" t="s">
        <v>163</v>
      </c>
      <c r="AA3" s="105">
        <v>100</v>
      </c>
      <c r="AB3" s="105">
        <v>108</v>
      </c>
      <c r="AC3" s="105" t="s">
        <v>163</v>
      </c>
      <c r="AD3" s="105" t="s">
        <v>206</v>
      </c>
      <c r="AE3" s="105"/>
      <c r="AF3" s="105">
        <f t="shared" ref="AF3:AF5" si="6">AB3/AA3</f>
        <v>1.08</v>
      </c>
      <c r="AG3" s="105" t="s">
        <v>163</v>
      </c>
    </row>
    <row r="4" spans="1:36" ht="15.75" thickBot="1" x14ac:dyDescent="0.3">
      <c r="A4" s="23" t="s">
        <v>96</v>
      </c>
      <c r="B4" s="24">
        <v>32.200000000000003</v>
      </c>
      <c r="C4" s="24">
        <v>151.1</v>
      </c>
      <c r="D4" s="24">
        <v>15.9</v>
      </c>
      <c r="E4" s="24">
        <v>74.7</v>
      </c>
      <c r="F4" s="39">
        <f t="shared" si="0"/>
        <v>73.415999999999997</v>
      </c>
      <c r="G4" s="39">
        <f t="shared" si="0"/>
        <v>344.50799999999998</v>
      </c>
      <c r="H4" s="39">
        <f t="shared" ref="H4:H8" si="7">D4*$P4</f>
        <v>47.223000000000006</v>
      </c>
      <c r="I4" s="39">
        <f>E4*$P4</f>
        <v>221.85900000000001</v>
      </c>
      <c r="J4" s="39">
        <v>100</v>
      </c>
      <c r="K4" s="85">
        <v>228</v>
      </c>
      <c r="L4" s="85">
        <v>297</v>
      </c>
      <c r="M4" s="39" t="s">
        <v>174</v>
      </c>
      <c r="N4" s="39" t="s">
        <v>153</v>
      </c>
      <c r="O4" s="39">
        <f t="shared" si="2"/>
        <v>2.2799999999999998</v>
      </c>
      <c r="P4" s="39">
        <f t="shared" si="3"/>
        <v>2.97</v>
      </c>
      <c r="R4" s="77" t="s">
        <v>103</v>
      </c>
      <c r="S4" s="78">
        <f>B3</f>
        <v>64.599999999999994</v>
      </c>
      <c r="T4" s="78">
        <f>C3</f>
        <v>270.10000000000002</v>
      </c>
      <c r="U4" s="78">
        <f>D3</f>
        <v>31.9</v>
      </c>
      <c r="V4" s="78">
        <f>E3</f>
        <v>133.5</v>
      </c>
      <c r="W4" s="105">
        <f t="shared" si="4"/>
        <v>70.414000000000001</v>
      </c>
      <c r="X4" s="105">
        <f t="shared" si="5"/>
        <v>294.40900000000005</v>
      </c>
      <c r="Y4" s="105">
        <f t="shared" ref="Y4" si="8">U4*$AG4</f>
        <v>45.616999999999997</v>
      </c>
      <c r="Z4" s="105">
        <f t="shared" ref="Z4" si="9">V4*$AG4</f>
        <v>190.905</v>
      </c>
      <c r="AA4" s="105">
        <v>100</v>
      </c>
      <c r="AB4" s="105">
        <v>109</v>
      </c>
      <c r="AC4" s="105">
        <v>143</v>
      </c>
      <c r="AD4" s="105" t="s">
        <v>204</v>
      </c>
      <c r="AE4" s="105" t="s">
        <v>205</v>
      </c>
      <c r="AF4" s="105">
        <f t="shared" si="6"/>
        <v>1.0900000000000001</v>
      </c>
      <c r="AG4" s="105">
        <f t="shared" si="1"/>
        <v>1.43</v>
      </c>
    </row>
    <row r="5" spans="1:36" ht="15.75" thickBot="1" x14ac:dyDescent="0.3">
      <c r="A5" s="23" t="s">
        <v>97</v>
      </c>
      <c r="B5" s="24">
        <v>48.8</v>
      </c>
      <c r="C5" s="24">
        <v>175.5</v>
      </c>
      <c r="D5" s="24">
        <v>24.1</v>
      </c>
      <c r="E5" s="24">
        <v>86.7</v>
      </c>
      <c r="F5" s="39">
        <f t="shared" si="0"/>
        <v>64.903999999999996</v>
      </c>
      <c r="G5" s="39">
        <f t="shared" si="0"/>
        <v>233.41500000000002</v>
      </c>
      <c r="H5" s="39">
        <f t="shared" si="7"/>
        <v>45.548999999999999</v>
      </c>
      <c r="I5" s="39">
        <f>E5*$P5</f>
        <v>163.863</v>
      </c>
      <c r="J5" s="39">
        <v>100</v>
      </c>
      <c r="K5" s="85">
        <v>133</v>
      </c>
      <c r="L5" s="85">
        <v>189</v>
      </c>
      <c r="M5" s="39" t="s">
        <v>175</v>
      </c>
      <c r="N5" s="39" t="s">
        <v>176</v>
      </c>
      <c r="O5" s="39">
        <f t="shared" si="2"/>
        <v>1.33</v>
      </c>
      <c r="P5" s="39">
        <f t="shared" si="3"/>
        <v>1.89</v>
      </c>
      <c r="R5" s="79" t="s">
        <v>104</v>
      </c>
      <c r="S5" s="80">
        <f>B2</f>
        <v>1116.4000000000001</v>
      </c>
      <c r="T5" s="80">
        <f>C2</f>
        <v>1438</v>
      </c>
      <c r="U5" s="80" t="s">
        <v>94</v>
      </c>
      <c r="V5" s="80" t="s">
        <v>94</v>
      </c>
      <c r="W5" s="105">
        <f t="shared" si="4"/>
        <v>770.31600000000003</v>
      </c>
      <c r="X5" s="105">
        <f t="shared" si="5"/>
        <v>992.21999999999991</v>
      </c>
      <c r="Y5" s="105" t="s">
        <v>163</v>
      </c>
      <c r="Z5" s="105" t="s">
        <v>163</v>
      </c>
      <c r="AA5" s="105">
        <v>100</v>
      </c>
      <c r="AB5" s="105">
        <v>69</v>
      </c>
      <c r="AC5" s="105" t="s">
        <v>163</v>
      </c>
      <c r="AD5" s="105" t="s">
        <v>206</v>
      </c>
      <c r="AE5" s="105"/>
      <c r="AF5" s="105">
        <f t="shared" si="6"/>
        <v>0.69</v>
      </c>
      <c r="AG5" s="105" t="s">
        <v>163</v>
      </c>
    </row>
    <row r="6" spans="1:36" ht="15.75" thickBot="1" x14ac:dyDescent="0.3">
      <c r="A6" s="23" t="s">
        <v>98</v>
      </c>
      <c r="B6" s="24">
        <v>25.1</v>
      </c>
      <c r="C6" s="24">
        <v>97.3</v>
      </c>
      <c r="D6" s="24" t="s">
        <v>163</v>
      </c>
      <c r="E6" s="24" t="s">
        <v>163</v>
      </c>
      <c r="F6" s="39">
        <f t="shared" si="0"/>
        <v>35.893000000000001</v>
      </c>
      <c r="G6" s="39">
        <f t="shared" si="0"/>
        <v>139.13899999999998</v>
      </c>
      <c r="H6" s="39" t="s">
        <v>163</v>
      </c>
      <c r="I6" s="39" t="s">
        <v>163</v>
      </c>
      <c r="J6" s="39">
        <v>100</v>
      </c>
      <c r="K6" s="85">
        <v>143</v>
      </c>
      <c r="L6" s="85">
        <v>155</v>
      </c>
      <c r="M6" s="39" t="s">
        <v>177</v>
      </c>
      <c r="N6" s="39" t="s">
        <v>178</v>
      </c>
      <c r="O6" s="39">
        <f t="shared" si="2"/>
        <v>1.43</v>
      </c>
      <c r="P6" s="39">
        <f t="shared" si="3"/>
        <v>1.55</v>
      </c>
      <c r="R6" s="28" t="s">
        <v>148</v>
      </c>
      <c r="S6" s="19"/>
      <c r="T6" s="19"/>
      <c r="U6" s="19"/>
      <c r="V6" s="19"/>
      <c r="W6" s="88"/>
      <c r="X6" s="88"/>
      <c r="Y6" s="88"/>
      <c r="Z6" s="88"/>
      <c r="AA6" s="89"/>
      <c r="AB6" s="89"/>
      <c r="AC6" s="89"/>
    </row>
    <row r="7" spans="1:36" ht="15.75" thickBot="1" x14ac:dyDescent="0.3">
      <c r="A7" s="23" t="s">
        <v>99</v>
      </c>
      <c r="B7" s="24">
        <v>36.1</v>
      </c>
      <c r="C7" s="24">
        <v>155.9</v>
      </c>
      <c r="D7" s="24">
        <v>22.1</v>
      </c>
      <c r="E7" s="24">
        <v>95.6</v>
      </c>
      <c r="F7" s="39">
        <f t="shared" si="0"/>
        <v>51.984000000000002</v>
      </c>
      <c r="G7" s="39">
        <f t="shared" si="0"/>
        <v>224.49600000000001</v>
      </c>
      <c r="H7" s="39">
        <f t="shared" si="7"/>
        <v>40.664000000000001</v>
      </c>
      <c r="I7" s="39">
        <f>E7*$P7</f>
        <v>175.904</v>
      </c>
      <c r="J7" s="39">
        <v>100</v>
      </c>
      <c r="K7" s="85">
        <v>144</v>
      </c>
      <c r="L7" s="85">
        <v>184</v>
      </c>
      <c r="M7" s="39" t="s">
        <v>179</v>
      </c>
      <c r="N7" s="39" t="s">
        <v>218</v>
      </c>
      <c r="O7" s="39">
        <f t="shared" si="2"/>
        <v>1.44</v>
      </c>
      <c r="P7" s="39">
        <f t="shared" si="3"/>
        <v>1.84</v>
      </c>
    </row>
    <row r="8" spans="1:36" ht="15.75" thickBot="1" x14ac:dyDescent="0.3">
      <c r="A8" s="23" t="s">
        <v>100</v>
      </c>
      <c r="B8" s="24">
        <v>21.3</v>
      </c>
      <c r="C8" s="24">
        <v>208.9</v>
      </c>
      <c r="D8" s="24">
        <v>13</v>
      </c>
      <c r="E8" s="24">
        <v>128.1</v>
      </c>
      <c r="F8" s="39">
        <f t="shared" si="0"/>
        <v>18.105</v>
      </c>
      <c r="G8" s="39">
        <f t="shared" si="0"/>
        <v>177.565</v>
      </c>
      <c r="H8" s="39">
        <f t="shared" si="7"/>
        <v>12.87</v>
      </c>
      <c r="I8" s="39">
        <f>E8*$P8</f>
        <v>126.81899999999999</v>
      </c>
      <c r="J8" s="95">
        <v>100</v>
      </c>
      <c r="K8" s="96">
        <v>85</v>
      </c>
      <c r="L8" s="96">
        <v>99</v>
      </c>
      <c r="M8" s="95" t="s">
        <v>180</v>
      </c>
      <c r="N8" s="95" t="s">
        <v>181</v>
      </c>
      <c r="O8" s="95">
        <f t="shared" si="2"/>
        <v>0.85</v>
      </c>
      <c r="P8" s="95">
        <f t="shared" si="3"/>
        <v>0.99</v>
      </c>
      <c r="AA8" s="90"/>
    </row>
    <row r="9" spans="1:36" ht="15.75" thickBot="1" x14ac:dyDescent="0.3">
      <c r="A9" s="23" t="s">
        <v>88</v>
      </c>
      <c r="B9" s="39">
        <f t="shared" ref="B9:I9" si="10">SUM(B2:B8)</f>
        <v>1344.4999999999998</v>
      </c>
      <c r="C9" s="39">
        <f t="shared" si="10"/>
        <v>2496.8000000000002</v>
      </c>
      <c r="D9" s="39">
        <f t="shared" si="10"/>
        <v>107</v>
      </c>
      <c r="E9" s="39">
        <f t="shared" si="10"/>
        <v>518.6</v>
      </c>
      <c r="F9" s="39">
        <f t="shared" si="10"/>
        <v>1082.2839999999999</v>
      </c>
      <c r="G9" s="39">
        <f t="shared" si="10"/>
        <v>2652.6460000000006</v>
      </c>
      <c r="H9" s="39">
        <f t="shared" si="10"/>
        <v>224.78000000000003</v>
      </c>
      <c r="I9" s="39">
        <f t="shared" si="10"/>
        <v>1016.855</v>
      </c>
      <c r="J9" s="101"/>
      <c r="K9" s="102"/>
      <c r="L9" s="102"/>
      <c r="M9" s="103"/>
      <c r="N9" s="103"/>
      <c r="O9" s="103"/>
      <c r="P9" s="104"/>
      <c r="AA9" s="91"/>
    </row>
    <row r="10" spans="1:36" x14ac:dyDescent="0.25">
      <c r="F10" s="40"/>
      <c r="G10" s="40"/>
      <c r="H10" s="40"/>
      <c r="I10" s="40"/>
      <c r="J10" s="99"/>
      <c r="K10" s="100"/>
      <c r="L10" s="100"/>
      <c r="M10" s="99"/>
      <c r="N10" s="99"/>
      <c r="O10" s="99"/>
      <c r="P10" s="99"/>
      <c r="AA10" s="92"/>
    </row>
    <row r="11" spans="1:36" x14ac:dyDescent="0.25">
      <c r="F11" s="40"/>
      <c r="G11" s="40"/>
      <c r="H11" s="40"/>
      <c r="I11" s="40"/>
      <c r="J11" s="99"/>
      <c r="K11" s="100"/>
      <c r="L11" s="100"/>
      <c r="M11" s="99"/>
      <c r="N11" s="99"/>
      <c r="O11" s="99"/>
      <c r="P11" s="99"/>
      <c r="Q11" s="25"/>
      <c r="R11" s="25"/>
      <c r="S11" s="25"/>
      <c r="T11" s="25"/>
      <c r="U11" s="25"/>
      <c r="V11" s="25"/>
      <c r="W11" s="93"/>
      <c r="Y11" s="93"/>
      <c r="AA11" s="92"/>
    </row>
    <row r="12" spans="1:36" ht="15.75" thickBot="1" x14ac:dyDescent="0.3">
      <c r="A12" s="27" t="s">
        <v>208</v>
      </c>
      <c r="F12" s="40"/>
      <c r="G12" s="40"/>
      <c r="H12" s="40"/>
      <c r="I12" s="40"/>
      <c r="J12" s="99"/>
      <c r="K12" s="100"/>
      <c r="L12" s="100"/>
      <c r="M12" s="99"/>
      <c r="N12" s="99"/>
      <c r="O12" s="99"/>
      <c r="P12" s="99"/>
    </row>
    <row r="13" spans="1:36" ht="15.75" thickBot="1" x14ac:dyDescent="0.3">
      <c r="A13" s="23" t="s">
        <v>107</v>
      </c>
      <c r="B13" s="24">
        <v>36.1</v>
      </c>
      <c r="C13" s="24">
        <v>155.9</v>
      </c>
      <c r="D13" s="24">
        <v>22.1</v>
      </c>
      <c r="E13" s="24">
        <v>95.6</v>
      </c>
      <c r="F13" s="39">
        <f t="shared" ref="F13:F33" si="11">B13*$O13</f>
        <v>34.295000000000002</v>
      </c>
      <c r="G13" s="39">
        <f t="shared" ref="G13:G33" si="12">C13*$O13</f>
        <v>148.10499999999999</v>
      </c>
      <c r="H13" s="39">
        <f>D13*$P13</f>
        <v>23.205000000000002</v>
      </c>
      <c r="I13" s="39">
        <f>E13*$P13</f>
        <v>100.38</v>
      </c>
      <c r="J13" s="101">
        <v>100</v>
      </c>
      <c r="K13" s="102">
        <v>95</v>
      </c>
      <c r="L13" s="102">
        <v>105</v>
      </c>
      <c r="M13" s="103" t="s">
        <v>183</v>
      </c>
      <c r="N13" s="103" t="s">
        <v>182</v>
      </c>
      <c r="O13" s="103">
        <f t="shared" ref="O13:O33" si="13">K13/J13</f>
        <v>0.95</v>
      </c>
      <c r="P13" s="104">
        <f t="shared" ref="P13:P33" si="14">L13/J13</f>
        <v>1.05</v>
      </c>
      <c r="Q13" s="26"/>
      <c r="R13" s="75"/>
      <c r="S13" s="26"/>
      <c r="T13" s="26"/>
      <c r="U13" s="26"/>
      <c r="V13" s="26"/>
      <c r="W13" s="94"/>
      <c r="Y13" s="87"/>
    </row>
    <row r="14" spans="1:36" ht="15.75" thickBot="1" x14ac:dyDescent="0.3">
      <c r="A14" s="23" t="s">
        <v>108</v>
      </c>
      <c r="B14" s="24">
        <v>36.1</v>
      </c>
      <c r="C14" s="24">
        <v>155.9</v>
      </c>
      <c r="D14" s="24">
        <v>22.1</v>
      </c>
      <c r="E14" s="24">
        <v>95.6</v>
      </c>
      <c r="F14" s="39">
        <f t="shared" si="11"/>
        <v>29.602</v>
      </c>
      <c r="G14" s="39">
        <f t="shared" si="12"/>
        <v>127.83799999999999</v>
      </c>
      <c r="H14" s="39">
        <f t="shared" ref="H14:H33" si="15">D14*$P14</f>
        <v>23.205000000000002</v>
      </c>
      <c r="I14" s="39">
        <f t="shared" ref="I14:I33" si="16">E14*$P14</f>
        <v>100.38</v>
      </c>
      <c r="J14" s="97">
        <v>100</v>
      </c>
      <c r="K14" s="98">
        <v>82</v>
      </c>
      <c r="L14" s="98">
        <v>105</v>
      </c>
      <c r="M14" s="97" t="s">
        <v>184</v>
      </c>
      <c r="N14" s="97" t="s">
        <v>185</v>
      </c>
      <c r="O14" s="97">
        <f t="shared" si="13"/>
        <v>0.82</v>
      </c>
      <c r="P14" s="97">
        <f t="shared" si="14"/>
        <v>1.05</v>
      </c>
      <c r="Q14" s="26"/>
      <c r="R14" s="75"/>
      <c r="S14" s="26"/>
      <c r="T14" s="26"/>
      <c r="U14" s="26"/>
      <c r="V14" s="26"/>
      <c r="W14" s="94"/>
      <c r="Y14" s="87"/>
    </row>
    <row r="15" spans="1:36" ht="15.75" thickBot="1" x14ac:dyDescent="0.3">
      <c r="A15" s="23" t="s">
        <v>120</v>
      </c>
      <c r="B15" s="24">
        <v>36.1</v>
      </c>
      <c r="C15" s="24">
        <v>155.9</v>
      </c>
      <c r="D15" s="24">
        <v>22.1</v>
      </c>
      <c r="E15" s="24">
        <v>95.6</v>
      </c>
      <c r="F15" s="39">
        <f t="shared" si="11"/>
        <v>25.27</v>
      </c>
      <c r="G15" s="39">
        <f t="shared" si="12"/>
        <v>109.13</v>
      </c>
      <c r="H15" s="39">
        <f t="shared" si="15"/>
        <v>19.006</v>
      </c>
      <c r="I15" s="39">
        <f t="shared" si="16"/>
        <v>82.215999999999994</v>
      </c>
      <c r="J15" s="39">
        <v>100</v>
      </c>
      <c r="K15" s="85">
        <v>70</v>
      </c>
      <c r="L15" s="85">
        <v>86</v>
      </c>
      <c r="M15" s="39" t="s">
        <v>186</v>
      </c>
      <c r="N15" s="39" t="s">
        <v>187</v>
      </c>
      <c r="O15" s="39">
        <f t="shared" si="13"/>
        <v>0.7</v>
      </c>
      <c r="P15" s="39">
        <f t="shared" si="14"/>
        <v>0.86</v>
      </c>
      <c r="Q15" s="26"/>
      <c r="R15" s="75"/>
      <c r="S15" s="26"/>
      <c r="T15" s="26"/>
      <c r="U15" s="26"/>
      <c r="V15" s="26"/>
      <c r="W15" s="94"/>
      <c r="X15" s="87"/>
      <c r="Y15" s="87"/>
    </row>
    <row r="16" spans="1:36" ht="15.75" thickBot="1" x14ac:dyDescent="0.3">
      <c r="A16" s="23" t="s">
        <v>109</v>
      </c>
      <c r="B16" s="24">
        <v>36.1</v>
      </c>
      <c r="C16" s="24">
        <v>155.9</v>
      </c>
      <c r="D16" s="24">
        <v>22.1</v>
      </c>
      <c r="E16" s="24">
        <v>95.6</v>
      </c>
      <c r="F16" s="39">
        <f t="shared" si="11"/>
        <v>26.714000000000002</v>
      </c>
      <c r="G16" s="39">
        <f t="shared" si="12"/>
        <v>115.366</v>
      </c>
      <c r="H16" s="39">
        <f t="shared" si="15"/>
        <v>19.89</v>
      </c>
      <c r="I16" s="39">
        <f t="shared" si="16"/>
        <v>86.039999999999992</v>
      </c>
      <c r="J16" s="39">
        <v>100</v>
      </c>
      <c r="K16" s="85">
        <v>74</v>
      </c>
      <c r="L16" s="85">
        <v>90</v>
      </c>
      <c r="M16" s="39" t="s">
        <v>64</v>
      </c>
      <c r="N16" s="39"/>
      <c r="O16" s="39">
        <f t="shared" si="13"/>
        <v>0.74</v>
      </c>
      <c r="P16" s="39">
        <f t="shared" si="14"/>
        <v>0.9</v>
      </c>
      <c r="Q16" s="26"/>
      <c r="R16" s="75"/>
      <c r="S16" s="26"/>
      <c r="T16" s="26"/>
      <c r="U16" s="26"/>
      <c r="V16" s="26"/>
      <c r="W16" s="94"/>
      <c r="X16" s="87"/>
      <c r="Y16" s="87"/>
    </row>
    <row r="17" spans="1:25" ht="15.75" thickBot="1" x14ac:dyDescent="0.3">
      <c r="A17" s="23" t="s">
        <v>110</v>
      </c>
      <c r="B17" s="24">
        <v>36.1</v>
      </c>
      <c r="C17" s="24">
        <v>155.9</v>
      </c>
      <c r="D17" s="24">
        <v>22.1</v>
      </c>
      <c r="E17" s="24">
        <v>95.6</v>
      </c>
      <c r="F17" s="39">
        <f t="shared" si="11"/>
        <v>32.850999999999999</v>
      </c>
      <c r="G17" s="39">
        <f t="shared" si="12"/>
        <v>141.869</v>
      </c>
      <c r="H17" s="39">
        <f t="shared" si="15"/>
        <v>24.531000000000002</v>
      </c>
      <c r="I17" s="39">
        <f t="shared" si="16"/>
        <v>106.116</v>
      </c>
      <c r="J17" s="39">
        <v>100</v>
      </c>
      <c r="K17" s="85">
        <v>91</v>
      </c>
      <c r="L17" s="85">
        <v>111</v>
      </c>
      <c r="M17" s="39" t="s">
        <v>64</v>
      </c>
      <c r="N17" s="39"/>
      <c r="O17" s="39">
        <f t="shared" si="13"/>
        <v>0.91</v>
      </c>
      <c r="P17" s="39">
        <f t="shared" si="14"/>
        <v>1.1100000000000001</v>
      </c>
      <c r="Q17" s="26"/>
      <c r="R17" s="75"/>
      <c r="S17" s="26"/>
      <c r="T17" s="26"/>
      <c r="U17" s="26"/>
      <c r="V17" s="26"/>
      <c r="W17" s="94"/>
      <c r="X17" s="87"/>
      <c r="Y17" s="87"/>
    </row>
    <row r="18" spans="1:25" ht="15.75" thickBot="1" x14ac:dyDescent="0.3">
      <c r="A18" s="23" t="s">
        <v>119</v>
      </c>
      <c r="B18" s="24">
        <v>36.1</v>
      </c>
      <c r="C18" s="24">
        <v>155.9</v>
      </c>
      <c r="D18" s="24">
        <v>22.1</v>
      </c>
      <c r="E18" s="24">
        <v>95.6</v>
      </c>
      <c r="F18" s="39">
        <f t="shared" si="11"/>
        <v>28.519000000000002</v>
      </c>
      <c r="G18" s="39">
        <f t="shared" si="12"/>
        <v>123.16100000000002</v>
      </c>
      <c r="H18" s="39">
        <f t="shared" si="15"/>
        <v>21.216000000000001</v>
      </c>
      <c r="I18" s="39">
        <f t="shared" si="16"/>
        <v>91.775999999999996</v>
      </c>
      <c r="J18" s="39">
        <v>100</v>
      </c>
      <c r="K18" s="85">
        <v>79</v>
      </c>
      <c r="L18" s="85">
        <v>96</v>
      </c>
      <c r="M18" s="39" t="s">
        <v>64</v>
      </c>
      <c r="N18" s="39"/>
      <c r="O18" s="39">
        <f t="shared" si="13"/>
        <v>0.79</v>
      </c>
      <c r="P18" s="39">
        <f t="shared" si="14"/>
        <v>0.96</v>
      </c>
      <c r="Q18" s="26"/>
      <c r="R18" s="75"/>
      <c r="S18" s="26"/>
      <c r="T18" s="26"/>
      <c r="U18" s="26"/>
      <c r="V18" s="26"/>
      <c r="W18" s="94"/>
      <c r="X18" s="87"/>
      <c r="Y18" s="87"/>
    </row>
    <row r="19" spans="1:25" ht="15.75" thickBot="1" x14ac:dyDescent="0.3">
      <c r="A19" s="23" t="s">
        <v>118</v>
      </c>
      <c r="B19" s="24">
        <v>36.1</v>
      </c>
      <c r="C19" s="24">
        <v>155.9</v>
      </c>
      <c r="D19" s="24">
        <v>22.1</v>
      </c>
      <c r="E19" s="24">
        <v>95.6</v>
      </c>
      <c r="F19" s="39">
        <f t="shared" si="11"/>
        <v>27.436</v>
      </c>
      <c r="G19" s="39">
        <f t="shared" si="12"/>
        <v>118.48400000000001</v>
      </c>
      <c r="H19" s="39">
        <f t="shared" si="15"/>
        <v>23.205000000000002</v>
      </c>
      <c r="I19" s="39">
        <f t="shared" si="16"/>
        <v>100.38</v>
      </c>
      <c r="J19" s="39">
        <v>100</v>
      </c>
      <c r="K19" s="85">
        <v>76</v>
      </c>
      <c r="L19" s="85">
        <v>105</v>
      </c>
      <c r="M19" s="39" t="s">
        <v>64</v>
      </c>
      <c r="N19" s="39"/>
      <c r="O19" s="39">
        <f t="shared" si="13"/>
        <v>0.76</v>
      </c>
      <c r="P19" s="39">
        <f t="shared" si="14"/>
        <v>1.05</v>
      </c>
      <c r="Q19" s="26"/>
      <c r="R19" s="75"/>
      <c r="S19" s="26"/>
      <c r="T19" s="26"/>
      <c r="U19" s="26"/>
      <c r="V19" s="26"/>
      <c r="W19" s="94"/>
      <c r="X19" s="87"/>
      <c r="Y19" s="87"/>
    </row>
    <row r="20" spans="1:25" ht="15.75" thickBot="1" x14ac:dyDescent="0.3">
      <c r="A20" s="23" t="s">
        <v>112</v>
      </c>
      <c r="B20" s="24">
        <v>36.1</v>
      </c>
      <c r="C20" s="24">
        <v>155.9</v>
      </c>
      <c r="D20" s="24">
        <v>22.1</v>
      </c>
      <c r="E20" s="24">
        <v>95.6</v>
      </c>
      <c r="F20" s="39">
        <f t="shared" si="11"/>
        <v>33.212000000000003</v>
      </c>
      <c r="G20" s="39">
        <f t="shared" si="12"/>
        <v>143.428</v>
      </c>
      <c r="H20" s="39">
        <f t="shared" si="15"/>
        <v>26.077999999999999</v>
      </c>
      <c r="I20" s="39">
        <f t="shared" si="16"/>
        <v>112.80799999999999</v>
      </c>
      <c r="J20" s="39">
        <v>100</v>
      </c>
      <c r="K20" s="85">
        <v>92</v>
      </c>
      <c r="L20" s="85">
        <v>118</v>
      </c>
      <c r="M20" s="39" t="s">
        <v>184</v>
      </c>
      <c r="N20" s="39" t="s">
        <v>185</v>
      </c>
      <c r="O20" s="39">
        <f t="shared" si="13"/>
        <v>0.92</v>
      </c>
      <c r="P20" s="39">
        <f t="shared" si="14"/>
        <v>1.18</v>
      </c>
      <c r="Q20" s="26"/>
      <c r="R20" s="75"/>
      <c r="S20" s="26"/>
      <c r="T20" s="26"/>
      <c r="U20" s="26"/>
      <c r="V20" s="26"/>
      <c r="W20" s="94"/>
      <c r="X20" s="87"/>
      <c r="Y20" s="87"/>
    </row>
    <row r="21" spans="1:25" ht="15.75" thickBot="1" x14ac:dyDescent="0.3">
      <c r="A21" s="23" t="s">
        <v>113</v>
      </c>
      <c r="B21" s="24">
        <v>36.1</v>
      </c>
      <c r="C21" s="24">
        <v>155.9</v>
      </c>
      <c r="D21" s="24">
        <v>22.1</v>
      </c>
      <c r="E21" s="24">
        <v>95.6</v>
      </c>
      <c r="F21" s="39">
        <f t="shared" si="11"/>
        <v>42.959000000000003</v>
      </c>
      <c r="G21" s="39">
        <f t="shared" si="12"/>
        <v>185.52099999999999</v>
      </c>
      <c r="H21" s="39">
        <f t="shared" si="15"/>
        <v>33.150000000000006</v>
      </c>
      <c r="I21" s="39">
        <f t="shared" si="16"/>
        <v>143.39999999999998</v>
      </c>
      <c r="J21" s="39">
        <v>100</v>
      </c>
      <c r="K21" s="85">
        <v>119</v>
      </c>
      <c r="L21" s="85">
        <v>150</v>
      </c>
      <c r="M21" s="39" t="s">
        <v>188</v>
      </c>
      <c r="N21" s="39" t="s">
        <v>189</v>
      </c>
      <c r="O21" s="39">
        <f t="shared" si="13"/>
        <v>1.19</v>
      </c>
      <c r="P21" s="39">
        <f t="shared" si="14"/>
        <v>1.5</v>
      </c>
      <c r="Q21" s="26"/>
      <c r="R21" s="75"/>
      <c r="S21" s="26"/>
      <c r="T21" s="26"/>
      <c r="U21" s="26"/>
      <c r="V21" s="26"/>
      <c r="W21" s="94"/>
      <c r="X21" s="87"/>
      <c r="Y21" s="87"/>
    </row>
    <row r="22" spans="1:25" ht="15.75" thickBot="1" x14ac:dyDescent="0.3">
      <c r="A22" s="23" t="s">
        <v>114</v>
      </c>
      <c r="B22" s="24">
        <v>36.1</v>
      </c>
      <c r="C22" s="24">
        <v>155.9</v>
      </c>
      <c r="D22" s="24">
        <v>22.1</v>
      </c>
      <c r="E22" s="24">
        <v>95.6</v>
      </c>
      <c r="F22" s="39">
        <f t="shared" si="11"/>
        <v>35.017000000000003</v>
      </c>
      <c r="G22" s="39">
        <f t="shared" si="12"/>
        <v>151.22300000000001</v>
      </c>
      <c r="H22" s="39">
        <f t="shared" si="15"/>
        <v>27.404</v>
      </c>
      <c r="I22" s="39">
        <f t="shared" si="16"/>
        <v>118.544</v>
      </c>
      <c r="J22" s="39">
        <v>100</v>
      </c>
      <c r="K22" s="85">
        <v>97</v>
      </c>
      <c r="L22" s="85">
        <v>124</v>
      </c>
      <c r="M22" s="39" t="s">
        <v>190</v>
      </c>
      <c r="N22" s="39" t="s">
        <v>191</v>
      </c>
      <c r="O22" s="39">
        <f t="shared" si="13"/>
        <v>0.97</v>
      </c>
      <c r="P22" s="39">
        <f t="shared" si="14"/>
        <v>1.24</v>
      </c>
      <c r="Q22" s="26"/>
      <c r="R22" s="75"/>
      <c r="S22" s="26"/>
      <c r="T22" s="26"/>
      <c r="U22" s="26"/>
      <c r="V22" s="26"/>
      <c r="W22" s="94"/>
      <c r="X22" s="87"/>
      <c r="Y22" s="87"/>
    </row>
    <row r="23" spans="1:25" ht="15.75" thickBot="1" x14ac:dyDescent="0.3">
      <c r="A23" s="23" t="s">
        <v>125</v>
      </c>
      <c r="B23" s="24">
        <v>36.1</v>
      </c>
      <c r="C23" s="24">
        <v>155.9</v>
      </c>
      <c r="D23" s="24">
        <v>22.1</v>
      </c>
      <c r="E23" s="24">
        <v>95.6</v>
      </c>
      <c r="F23" s="39">
        <f t="shared" si="11"/>
        <v>55.233000000000004</v>
      </c>
      <c r="G23" s="39">
        <f t="shared" si="12"/>
        <v>238.52700000000002</v>
      </c>
      <c r="H23" s="39">
        <f t="shared" si="15"/>
        <v>76.245000000000005</v>
      </c>
      <c r="I23" s="39">
        <f t="shared" si="16"/>
        <v>329.82</v>
      </c>
      <c r="J23" s="39">
        <v>100</v>
      </c>
      <c r="K23" s="85">
        <v>153</v>
      </c>
      <c r="L23" s="85">
        <v>345</v>
      </c>
      <c r="M23" s="39" t="s">
        <v>192</v>
      </c>
      <c r="N23" s="39" t="s">
        <v>193</v>
      </c>
      <c r="O23" s="39">
        <f t="shared" si="13"/>
        <v>1.53</v>
      </c>
      <c r="P23" s="39">
        <f t="shared" si="14"/>
        <v>3.45</v>
      </c>
      <c r="Q23" s="26"/>
      <c r="R23" s="75"/>
      <c r="S23" s="26"/>
      <c r="T23" s="26"/>
      <c r="U23" s="26"/>
      <c r="V23" s="26"/>
      <c r="W23" s="94"/>
      <c r="X23" s="87"/>
      <c r="Y23" s="87"/>
    </row>
    <row r="24" spans="1:25" ht="15.75" thickBot="1" x14ac:dyDescent="0.3">
      <c r="A24" s="23" t="s">
        <v>124</v>
      </c>
      <c r="B24" s="24">
        <v>36.1</v>
      </c>
      <c r="C24" s="24">
        <v>155.9</v>
      </c>
      <c r="D24" s="24">
        <v>22.1</v>
      </c>
      <c r="E24" s="24">
        <v>95.6</v>
      </c>
      <c r="F24" s="39">
        <f t="shared" si="11"/>
        <v>45.847000000000001</v>
      </c>
      <c r="G24" s="39">
        <f t="shared" si="12"/>
        <v>197.99300000000002</v>
      </c>
      <c r="H24" s="39">
        <f t="shared" si="15"/>
        <v>33.813000000000002</v>
      </c>
      <c r="I24" s="39">
        <f t="shared" si="16"/>
        <v>146.268</v>
      </c>
      <c r="J24" s="39">
        <v>100</v>
      </c>
      <c r="K24" s="85">
        <v>127</v>
      </c>
      <c r="L24" s="85">
        <v>153</v>
      </c>
      <c r="M24" s="39" t="s">
        <v>64</v>
      </c>
      <c r="N24" s="39"/>
      <c r="O24" s="39">
        <f t="shared" si="13"/>
        <v>1.27</v>
      </c>
      <c r="P24" s="39">
        <f t="shared" si="14"/>
        <v>1.53</v>
      </c>
      <c r="Q24" s="26"/>
      <c r="R24" s="75"/>
      <c r="S24" s="26"/>
      <c r="T24" s="26"/>
      <c r="U24" s="26"/>
      <c r="V24" s="26"/>
      <c r="W24" s="94"/>
      <c r="X24" s="87"/>
      <c r="Y24" s="87"/>
    </row>
    <row r="25" spans="1:25" ht="15.75" thickBot="1" x14ac:dyDescent="0.3">
      <c r="A25" s="23" t="s">
        <v>116</v>
      </c>
      <c r="B25" s="24">
        <v>36.1</v>
      </c>
      <c r="C25" s="24">
        <v>155.9</v>
      </c>
      <c r="D25" s="24">
        <v>22.1</v>
      </c>
      <c r="E25" s="24">
        <v>95.6</v>
      </c>
      <c r="F25" s="39">
        <f t="shared" si="11"/>
        <v>51.984000000000002</v>
      </c>
      <c r="G25" s="39">
        <f t="shared" si="12"/>
        <v>224.49600000000001</v>
      </c>
      <c r="H25" s="39">
        <f t="shared" si="15"/>
        <v>38.012</v>
      </c>
      <c r="I25" s="39">
        <f t="shared" si="16"/>
        <v>164.43199999999999</v>
      </c>
      <c r="J25" s="39">
        <v>100</v>
      </c>
      <c r="K25" s="85">
        <v>144</v>
      </c>
      <c r="L25" s="85">
        <v>172</v>
      </c>
      <c r="M25" s="39" t="s">
        <v>64</v>
      </c>
      <c r="N25" s="39"/>
      <c r="O25" s="39">
        <f t="shared" si="13"/>
        <v>1.44</v>
      </c>
      <c r="P25" s="39">
        <f t="shared" si="14"/>
        <v>1.72</v>
      </c>
      <c r="Q25" s="26"/>
      <c r="R25" s="75"/>
      <c r="S25" s="26"/>
      <c r="T25" s="26"/>
      <c r="U25" s="26"/>
      <c r="V25" s="26"/>
      <c r="W25" s="94"/>
      <c r="X25" s="87"/>
      <c r="Y25" s="87"/>
    </row>
    <row r="26" spans="1:25" ht="15.75" thickBot="1" x14ac:dyDescent="0.3">
      <c r="A26" s="23" t="s">
        <v>117</v>
      </c>
      <c r="B26" s="24">
        <v>36.1</v>
      </c>
      <c r="C26" s="24">
        <v>155.9</v>
      </c>
      <c r="D26" s="24">
        <v>22.1</v>
      </c>
      <c r="E26" s="24">
        <v>95.6</v>
      </c>
      <c r="F26" s="39">
        <f t="shared" si="11"/>
        <v>34.655999999999999</v>
      </c>
      <c r="G26" s="39">
        <f t="shared" si="12"/>
        <v>149.66399999999999</v>
      </c>
      <c r="H26" s="39">
        <f t="shared" si="15"/>
        <v>28.288000000000004</v>
      </c>
      <c r="I26" s="39">
        <f t="shared" si="16"/>
        <v>122.36799999999999</v>
      </c>
      <c r="J26" s="39">
        <v>100</v>
      </c>
      <c r="K26" s="85">
        <v>96</v>
      </c>
      <c r="L26" s="85">
        <v>128</v>
      </c>
      <c r="M26" s="39" t="s">
        <v>64</v>
      </c>
      <c r="N26" s="39"/>
      <c r="O26" s="39">
        <f t="shared" si="13"/>
        <v>0.96</v>
      </c>
      <c r="P26" s="39">
        <f t="shared" si="14"/>
        <v>1.28</v>
      </c>
      <c r="Q26" s="26"/>
      <c r="R26" s="75"/>
      <c r="S26" s="26"/>
      <c r="T26" s="26"/>
      <c r="U26" s="26"/>
      <c r="V26" s="26"/>
      <c r="W26" s="94"/>
      <c r="X26" s="87"/>
      <c r="Y26" s="87"/>
    </row>
    <row r="27" spans="1:25" ht="15.75" thickBot="1" x14ac:dyDescent="0.3">
      <c r="A27" s="23" t="s">
        <v>105</v>
      </c>
      <c r="B27" s="24">
        <v>36.1</v>
      </c>
      <c r="C27" s="24">
        <v>155.9</v>
      </c>
      <c r="D27" s="24">
        <v>22.1</v>
      </c>
      <c r="E27" s="24">
        <v>95.6</v>
      </c>
      <c r="F27" s="39">
        <f t="shared" si="11"/>
        <v>51.984000000000002</v>
      </c>
      <c r="G27" s="39">
        <f t="shared" si="12"/>
        <v>224.49600000000001</v>
      </c>
      <c r="H27" s="39">
        <f t="shared" si="15"/>
        <v>40.664000000000001</v>
      </c>
      <c r="I27" s="39">
        <f t="shared" si="16"/>
        <v>175.904</v>
      </c>
      <c r="J27" s="39">
        <v>100</v>
      </c>
      <c r="K27" s="85">
        <v>144</v>
      </c>
      <c r="L27" s="85">
        <v>184</v>
      </c>
      <c r="M27" s="39" t="s">
        <v>179</v>
      </c>
      <c r="N27" s="39" t="s">
        <v>194</v>
      </c>
      <c r="O27" s="39">
        <f t="shared" si="13"/>
        <v>1.44</v>
      </c>
      <c r="P27" s="39">
        <f t="shared" si="14"/>
        <v>1.84</v>
      </c>
      <c r="Q27" s="26"/>
      <c r="R27" s="75"/>
      <c r="S27" s="26"/>
      <c r="T27" s="26"/>
      <c r="U27" s="26"/>
      <c r="V27" s="26"/>
      <c r="W27" s="94"/>
      <c r="X27" s="87"/>
      <c r="Y27" s="87"/>
    </row>
    <row r="28" spans="1:25" ht="15.75" thickBot="1" x14ac:dyDescent="0.3">
      <c r="A28" s="23" t="s">
        <v>106</v>
      </c>
      <c r="B28" s="24">
        <v>21.3</v>
      </c>
      <c r="C28" s="24">
        <v>208.9</v>
      </c>
      <c r="D28" s="24">
        <v>13</v>
      </c>
      <c r="E28" s="24">
        <v>128.1</v>
      </c>
      <c r="F28" s="39">
        <f t="shared" si="11"/>
        <v>18.530999999999999</v>
      </c>
      <c r="G28" s="39">
        <f t="shared" si="12"/>
        <v>181.74299999999999</v>
      </c>
      <c r="H28" s="39">
        <f t="shared" si="15"/>
        <v>10.79</v>
      </c>
      <c r="I28" s="39">
        <f t="shared" si="16"/>
        <v>106.32299999999999</v>
      </c>
      <c r="J28" s="39">
        <v>100</v>
      </c>
      <c r="K28" s="85">
        <v>87</v>
      </c>
      <c r="L28" s="85">
        <v>83</v>
      </c>
      <c r="M28" s="39" t="s">
        <v>64</v>
      </c>
      <c r="N28" s="39" t="s">
        <v>195</v>
      </c>
      <c r="O28" s="39">
        <f t="shared" si="13"/>
        <v>0.87</v>
      </c>
      <c r="P28" s="39">
        <f t="shared" si="14"/>
        <v>0.83</v>
      </c>
      <c r="Q28" s="26"/>
      <c r="R28" s="75"/>
      <c r="S28" s="26"/>
      <c r="T28" s="26"/>
      <c r="U28" s="26"/>
      <c r="V28" s="26"/>
      <c r="W28" s="94"/>
      <c r="X28" s="87"/>
      <c r="Y28" s="87"/>
    </row>
    <row r="29" spans="1:25" ht="15.75" thickBot="1" x14ac:dyDescent="0.3">
      <c r="A29" s="23" t="s">
        <v>121</v>
      </c>
      <c r="B29" s="24">
        <v>21.3</v>
      </c>
      <c r="C29" s="24">
        <v>208.9</v>
      </c>
      <c r="D29" s="24">
        <v>13</v>
      </c>
      <c r="E29" s="24">
        <v>128.1</v>
      </c>
      <c r="F29" s="39">
        <f t="shared" si="11"/>
        <v>18.318000000000001</v>
      </c>
      <c r="G29" s="39">
        <f t="shared" si="12"/>
        <v>179.654</v>
      </c>
      <c r="H29" s="39">
        <f t="shared" si="15"/>
        <v>19.239999999999998</v>
      </c>
      <c r="I29" s="39">
        <f t="shared" si="16"/>
        <v>189.58799999999999</v>
      </c>
      <c r="J29" s="39">
        <v>100</v>
      </c>
      <c r="K29" s="85">
        <v>86</v>
      </c>
      <c r="L29" s="85">
        <v>148</v>
      </c>
      <c r="M29" s="39" t="s">
        <v>64</v>
      </c>
      <c r="N29" s="39" t="s">
        <v>195</v>
      </c>
      <c r="O29" s="39">
        <f t="shared" si="13"/>
        <v>0.86</v>
      </c>
      <c r="P29" s="39">
        <f t="shared" si="14"/>
        <v>1.48</v>
      </c>
      <c r="Q29" s="26"/>
      <c r="R29" s="75"/>
      <c r="S29" s="26"/>
      <c r="T29" s="26"/>
      <c r="U29" s="26"/>
      <c r="V29" s="26"/>
      <c r="W29" s="94"/>
      <c r="X29" s="87"/>
      <c r="Y29" s="87"/>
    </row>
    <row r="30" spans="1:25" ht="15.75" thickBot="1" x14ac:dyDescent="0.3">
      <c r="A30" s="23" t="s">
        <v>111</v>
      </c>
      <c r="B30" s="24">
        <v>21.3</v>
      </c>
      <c r="C30" s="24">
        <v>208.9</v>
      </c>
      <c r="D30" s="24">
        <v>13</v>
      </c>
      <c r="E30" s="24">
        <v>128.1</v>
      </c>
      <c r="F30" s="39">
        <f t="shared" si="11"/>
        <v>16.401</v>
      </c>
      <c r="G30" s="39">
        <f t="shared" si="12"/>
        <v>160.85300000000001</v>
      </c>
      <c r="H30" s="39">
        <f t="shared" si="15"/>
        <v>11.57</v>
      </c>
      <c r="I30" s="39">
        <f t="shared" si="16"/>
        <v>114.009</v>
      </c>
      <c r="J30" s="39">
        <v>100</v>
      </c>
      <c r="K30" s="85">
        <v>77</v>
      </c>
      <c r="L30" s="85">
        <v>89</v>
      </c>
      <c r="M30" s="39" t="s">
        <v>196</v>
      </c>
      <c r="N30" s="39" t="s">
        <v>197</v>
      </c>
      <c r="O30" s="39">
        <f t="shared" si="13"/>
        <v>0.77</v>
      </c>
      <c r="P30" s="39">
        <f t="shared" si="14"/>
        <v>0.89</v>
      </c>
      <c r="Q30" s="26"/>
      <c r="R30" s="75"/>
      <c r="S30" s="26"/>
      <c r="T30" s="26"/>
      <c r="U30" s="26"/>
      <c r="V30" s="26"/>
      <c r="W30" s="94"/>
      <c r="X30" s="87"/>
      <c r="Y30" s="87"/>
    </row>
    <row r="31" spans="1:25" ht="15.75" thickBot="1" x14ac:dyDescent="0.3">
      <c r="A31" s="23" t="s">
        <v>123</v>
      </c>
      <c r="B31" s="24">
        <v>21.3</v>
      </c>
      <c r="C31" s="24">
        <v>208.9</v>
      </c>
      <c r="D31" s="24">
        <v>13</v>
      </c>
      <c r="E31" s="24">
        <v>128.1</v>
      </c>
      <c r="F31" s="39">
        <f t="shared" si="11"/>
        <v>10.863000000000001</v>
      </c>
      <c r="G31" s="39">
        <f t="shared" si="12"/>
        <v>106.539</v>
      </c>
      <c r="H31" s="39">
        <f t="shared" si="15"/>
        <v>13.26</v>
      </c>
      <c r="I31" s="39">
        <f t="shared" si="16"/>
        <v>130.66200000000001</v>
      </c>
      <c r="J31" s="39">
        <v>100</v>
      </c>
      <c r="K31" s="85">
        <v>51</v>
      </c>
      <c r="L31" s="85">
        <v>102</v>
      </c>
      <c r="M31" s="39" t="s">
        <v>198</v>
      </c>
      <c r="N31" s="39" t="s">
        <v>199</v>
      </c>
      <c r="O31" s="39">
        <f t="shared" si="13"/>
        <v>0.51</v>
      </c>
      <c r="P31" s="39">
        <f t="shared" si="14"/>
        <v>1.02</v>
      </c>
      <c r="Q31" s="26"/>
      <c r="R31" s="75"/>
      <c r="S31" s="26"/>
      <c r="T31" s="26"/>
      <c r="U31" s="26"/>
      <c r="V31" s="26"/>
      <c r="W31" s="94"/>
      <c r="X31" s="87"/>
      <c r="Y31" s="87"/>
    </row>
    <row r="32" spans="1:25" ht="15.75" thickBot="1" x14ac:dyDescent="0.3">
      <c r="A32" s="23" t="s">
        <v>122</v>
      </c>
      <c r="B32" s="24">
        <v>21.3</v>
      </c>
      <c r="C32" s="24">
        <v>208.9</v>
      </c>
      <c r="D32" s="24">
        <v>13</v>
      </c>
      <c r="E32" s="24">
        <v>128.1</v>
      </c>
      <c r="F32" s="39">
        <f t="shared" si="11"/>
        <v>14.696999999999999</v>
      </c>
      <c r="G32" s="39">
        <f t="shared" si="12"/>
        <v>144.14099999999999</v>
      </c>
      <c r="H32" s="39">
        <f t="shared" si="15"/>
        <v>14.430000000000001</v>
      </c>
      <c r="I32" s="39">
        <f t="shared" si="16"/>
        <v>142.191</v>
      </c>
      <c r="J32" s="39">
        <v>100</v>
      </c>
      <c r="K32" s="85">
        <v>69</v>
      </c>
      <c r="L32" s="85">
        <v>111</v>
      </c>
      <c r="M32" s="39" t="s">
        <v>201</v>
      </c>
      <c r="N32" s="39" t="s">
        <v>200</v>
      </c>
      <c r="O32" s="39">
        <f t="shared" si="13"/>
        <v>0.69</v>
      </c>
      <c r="P32" s="39">
        <f t="shared" si="14"/>
        <v>1.1100000000000001</v>
      </c>
      <c r="Q32" s="26"/>
      <c r="R32" s="75"/>
      <c r="S32" s="26"/>
      <c r="T32" s="26"/>
      <c r="U32" s="26"/>
      <c r="V32" s="26"/>
      <c r="W32" s="94"/>
      <c r="X32" s="87"/>
      <c r="Y32" s="87"/>
    </row>
    <row r="33" spans="1:25" ht="15.75" thickBot="1" x14ac:dyDescent="0.3">
      <c r="A33" s="23" t="s">
        <v>115</v>
      </c>
      <c r="B33" s="24">
        <v>21.3</v>
      </c>
      <c r="C33" s="24">
        <v>208.9</v>
      </c>
      <c r="D33" s="24">
        <v>13</v>
      </c>
      <c r="E33" s="24">
        <v>128.1</v>
      </c>
      <c r="F33" s="39">
        <f t="shared" si="11"/>
        <v>18.105</v>
      </c>
      <c r="G33" s="39">
        <f t="shared" si="12"/>
        <v>177.565</v>
      </c>
      <c r="H33" s="39">
        <f t="shared" si="15"/>
        <v>12.87</v>
      </c>
      <c r="I33" s="39">
        <f t="shared" si="16"/>
        <v>126.81899999999999</v>
      </c>
      <c r="J33" s="39">
        <v>100</v>
      </c>
      <c r="K33" s="85">
        <v>85</v>
      </c>
      <c r="L33" s="85">
        <v>99</v>
      </c>
      <c r="M33" s="103" t="s">
        <v>180</v>
      </c>
      <c r="N33" s="103" t="s">
        <v>181</v>
      </c>
      <c r="O33" s="39">
        <f t="shared" si="13"/>
        <v>0.85</v>
      </c>
      <c r="P33" s="39">
        <f t="shared" si="14"/>
        <v>0.99</v>
      </c>
      <c r="Q33" s="26"/>
      <c r="R33" s="75"/>
      <c r="S33" s="26"/>
      <c r="T33" s="26"/>
      <c r="U33" s="26"/>
      <c r="V33" s="26"/>
      <c r="W33" s="94"/>
      <c r="X33" s="87"/>
      <c r="Y33" s="87"/>
    </row>
    <row r="34" spans="1:25" x14ac:dyDescent="0.25">
      <c r="C34" s="21"/>
      <c r="D34" s="21"/>
      <c r="E34" s="21"/>
      <c r="F34" s="21"/>
      <c r="G34" s="21"/>
      <c r="H34" s="21"/>
      <c r="I34" s="21"/>
      <c r="J34" s="11"/>
      <c r="K34" s="11"/>
      <c r="L34" s="11"/>
      <c r="M34" s="11"/>
      <c r="N34" s="11"/>
      <c r="O34" s="11"/>
      <c r="P34" s="11"/>
      <c r="Q34" s="11"/>
      <c r="R34" s="76"/>
      <c r="S34" s="11"/>
      <c r="T34" s="11"/>
      <c r="U34" s="11"/>
      <c r="V34" s="11"/>
      <c r="W34" s="87"/>
      <c r="X34" s="87"/>
      <c r="Y34" s="87"/>
    </row>
    <row r="35" spans="1:25" x14ac:dyDescent="0.25">
      <c r="C35" s="21"/>
      <c r="D35" s="21"/>
      <c r="E35" s="21"/>
      <c r="F35" s="21"/>
      <c r="G35" s="21"/>
      <c r="H35" s="21"/>
      <c r="I35" s="21"/>
      <c r="J35" s="11"/>
      <c r="K35" s="11"/>
      <c r="L35" s="11"/>
      <c r="M35" s="11"/>
      <c r="N35" s="11"/>
      <c r="O35" s="11"/>
      <c r="P35" s="11"/>
      <c r="Q35" s="11"/>
      <c r="R35" s="76"/>
      <c r="S35" s="11"/>
      <c r="T35" s="11"/>
      <c r="U35" s="11"/>
      <c r="V35" s="11"/>
      <c r="W35" s="87"/>
      <c r="X35" s="87"/>
      <c r="Y35" s="87"/>
    </row>
    <row r="36" spans="1:25" x14ac:dyDescent="0.25">
      <c r="C36" s="21"/>
      <c r="D36" s="21"/>
      <c r="E36" s="21"/>
      <c r="F36" s="21"/>
      <c r="G36" s="21"/>
      <c r="H36" s="21"/>
      <c r="I36" s="21"/>
      <c r="J36" s="11"/>
      <c r="K36" s="11"/>
      <c r="L36" s="11"/>
      <c r="M36" s="11"/>
      <c r="N36" s="11"/>
      <c r="O36" s="11"/>
      <c r="P36" s="11"/>
      <c r="Q36" s="11"/>
      <c r="R36" s="76"/>
      <c r="S36" s="11"/>
      <c r="T36" s="11"/>
      <c r="U36" s="11"/>
      <c r="V36" s="11"/>
      <c r="W36" s="87"/>
      <c r="X36" s="87"/>
      <c r="Y36" s="87"/>
    </row>
    <row r="37" spans="1:25" x14ac:dyDescent="0.25">
      <c r="C37" s="21"/>
      <c r="D37" s="21"/>
      <c r="E37" s="21"/>
      <c r="F37" s="21"/>
      <c r="G37" s="21"/>
      <c r="H37" s="21"/>
      <c r="I37" s="21"/>
      <c r="J37" s="11"/>
      <c r="K37" s="11"/>
      <c r="L37" s="11"/>
      <c r="M37" s="11"/>
      <c r="N37" s="11"/>
      <c r="O37" s="11"/>
      <c r="P37" s="11"/>
      <c r="Q37" s="11"/>
      <c r="R37" s="76"/>
      <c r="S37" s="11"/>
      <c r="T37" s="11"/>
      <c r="U37" s="11"/>
      <c r="V37" s="11"/>
      <c r="W37" s="87"/>
      <c r="X37" s="87"/>
      <c r="Y37" s="87"/>
    </row>
    <row r="38" spans="1:25" x14ac:dyDescent="0.25">
      <c r="C38" s="21"/>
      <c r="D38" s="21"/>
      <c r="E38" s="21"/>
      <c r="F38" s="21"/>
      <c r="G38" s="21"/>
      <c r="H38" s="21"/>
      <c r="I38" s="21"/>
      <c r="J38" s="11"/>
      <c r="K38" s="11"/>
      <c r="L38" s="11"/>
      <c r="M38" s="11"/>
      <c r="N38" s="11"/>
      <c r="O38" s="11"/>
      <c r="P38" s="11"/>
      <c r="Q38" s="11"/>
      <c r="R38" s="76"/>
      <c r="S38" s="11"/>
      <c r="T38" s="11"/>
      <c r="U38" s="11"/>
      <c r="V38" s="11"/>
      <c r="W38" s="87"/>
      <c r="X38" s="87"/>
      <c r="Y38" s="87"/>
    </row>
    <row r="39" spans="1:25" x14ac:dyDescent="0.25"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11"/>
      <c r="N39" s="11"/>
      <c r="O39" s="11"/>
      <c r="P39" s="11"/>
      <c r="Q39" s="11"/>
      <c r="R39" s="76"/>
      <c r="S39" s="11"/>
      <c r="T39" s="11"/>
      <c r="U39" s="11"/>
      <c r="V39" s="11"/>
      <c r="W39" s="87"/>
      <c r="X39" s="87"/>
      <c r="Y39" s="87"/>
    </row>
    <row r="40" spans="1:25" x14ac:dyDescent="0.25"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11"/>
      <c r="N40" s="11"/>
      <c r="O40" s="11"/>
      <c r="P40" s="11"/>
      <c r="Q40" s="11"/>
      <c r="R40" s="76"/>
      <c r="S40" s="11"/>
      <c r="T40" s="11"/>
      <c r="U40" s="11"/>
      <c r="V40" s="11"/>
      <c r="W40" s="87"/>
      <c r="X40" s="87"/>
      <c r="Y40" s="87"/>
    </row>
    <row r="41" spans="1:25" x14ac:dyDescent="0.25"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11"/>
      <c r="N41" s="11"/>
      <c r="O41" s="11"/>
      <c r="P41" s="11"/>
      <c r="Q41" s="11"/>
      <c r="R41" s="76"/>
      <c r="S41" s="11"/>
      <c r="T41" s="11"/>
      <c r="U41" s="11"/>
      <c r="V41" s="11"/>
      <c r="W41" s="87"/>
      <c r="X41" s="87"/>
      <c r="Y41" s="87"/>
    </row>
    <row r="42" spans="1:25" x14ac:dyDescent="0.25"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11"/>
      <c r="N42" s="11"/>
      <c r="O42" s="11"/>
      <c r="P42" s="11"/>
      <c r="Q42" s="11"/>
      <c r="R42" s="76"/>
      <c r="S42" s="11"/>
      <c r="T42" s="11"/>
      <c r="U42" s="11"/>
      <c r="V42" s="11"/>
      <c r="W42" s="87"/>
      <c r="X42" s="87"/>
      <c r="Y42" s="87"/>
    </row>
    <row r="43" spans="1:25" x14ac:dyDescent="0.25"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11"/>
      <c r="N43" s="11"/>
      <c r="O43" s="11"/>
      <c r="P43" s="11"/>
      <c r="Q43" s="11"/>
      <c r="R43" s="76"/>
      <c r="S43" s="11"/>
      <c r="T43" s="11"/>
      <c r="U43" s="11"/>
      <c r="V43" s="11"/>
      <c r="W43" s="87"/>
      <c r="X43" s="87"/>
      <c r="Y43" s="87"/>
    </row>
    <row r="44" spans="1:25" x14ac:dyDescent="0.25"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11"/>
      <c r="N44" s="11"/>
      <c r="O44" s="11"/>
      <c r="P44" s="11"/>
      <c r="Q44" s="11"/>
      <c r="R44" s="76"/>
      <c r="S44" s="11"/>
      <c r="T44" s="11"/>
      <c r="U44" s="11"/>
      <c r="V44" s="11"/>
      <c r="W44" s="87"/>
      <c r="X44" s="87"/>
      <c r="Y44" s="87"/>
    </row>
    <row r="45" spans="1:25" x14ac:dyDescent="0.25"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11"/>
      <c r="N45" s="11"/>
      <c r="O45" s="11"/>
      <c r="P45" s="11"/>
      <c r="Q45" s="11"/>
      <c r="R45" s="76"/>
      <c r="S45" s="11"/>
      <c r="T45" s="11"/>
      <c r="U45" s="11"/>
      <c r="V45" s="11"/>
      <c r="W45" s="87"/>
      <c r="X45" s="87"/>
      <c r="Y45" s="87"/>
    </row>
    <row r="46" spans="1:25" x14ac:dyDescent="0.25"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11"/>
      <c r="N46" s="11"/>
      <c r="O46" s="11"/>
      <c r="P46" s="11"/>
      <c r="Q46" s="11"/>
      <c r="R46" s="76"/>
      <c r="S46" s="11"/>
      <c r="T46" s="11"/>
      <c r="U46" s="11"/>
      <c r="V46" s="11"/>
      <c r="W46" s="87"/>
      <c r="X46" s="87"/>
      <c r="Y46" s="87"/>
    </row>
    <row r="47" spans="1:25" x14ac:dyDescent="0.25"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11"/>
      <c r="N47" s="11"/>
      <c r="O47" s="11"/>
      <c r="P47" s="11"/>
      <c r="Q47" s="11"/>
      <c r="R47" s="76"/>
      <c r="S47" s="11"/>
      <c r="T47" s="11"/>
      <c r="U47" s="11"/>
      <c r="V47" s="11"/>
      <c r="W47" s="87"/>
      <c r="X47" s="87"/>
      <c r="Y47" s="87"/>
    </row>
    <row r="48" spans="1:25" x14ac:dyDescent="0.25"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11"/>
      <c r="N48" s="11"/>
      <c r="O48" s="11"/>
      <c r="P48" s="11"/>
      <c r="Q48" s="11"/>
      <c r="R48" s="76"/>
      <c r="S48" s="11"/>
      <c r="T48" s="11"/>
      <c r="U48" s="11"/>
      <c r="V48" s="11"/>
      <c r="W48" s="87"/>
      <c r="X48" s="87"/>
      <c r="Y48" s="87"/>
    </row>
    <row r="49" spans="3:25" x14ac:dyDescent="0.25"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11"/>
      <c r="N49" s="11"/>
      <c r="O49" s="11"/>
      <c r="P49" s="11"/>
      <c r="Q49" s="11"/>
      <c r="R49" s="76"/>
      <c r="S49" s="11"/>
      <c r="T49" s="11"/>
      <c r="U49" s="11"/>
      <c r="V49" s="11"/>
      <c r="W49" s="87"/>
      <c r="X49" s="87"/>
      <c r="Y49" s="87"/>
    </row>
    <row r="50" spans="3:25" x14ac:dyDescent="0.25"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11"/>
      <c r="N50" s="11"/>
      <c r="O50" s="11"/>
      <c r="P50" s="11"/>
      <c r="Q50" s="11"/>
      <c r="R50" s="76"/>
      <c r="S50" s="11"/>
      <c r="T50" s="11"/>
      <c r="U50" s="11"/>
      <c r="V50" s="11"/>
      <c r="W50" s="87"/>
      <c r="X50" s="87"/>
      <c r="Y50" s="87"/>
    </row>
    <row r="51" spans="3:25" x14ac:dyDescent="0.25"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11"/>
      <c r="N51" s="11"/>
      <c r="O51" s="11"/>
      <c r="P51" s="11"/>
      <c r="Q51" s="11"/>
      <c r="R51" s="76"/>
      <c r="S51" s="11"/>
      <c r="T51" s="11"/>
      <c r="U51" s="11"/>
      <c r="V51" s="11"/>
      <c r="W51" s="87"/>
      <c r="X51" s="87"/>
      <c r="Y51" s="87"/>
    </row>
    <row r="52" spans="3:25" x14ac:dyDescent="0.25"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11"/>
      <c r="N52" s="11"/>
      <c r="O52" s="11"/>
      <c r="P52" s="11"/>
      <c r="Q52" s="11"/>
      <c r="R52" s="76"/>
      <c r="S52" s="11"/>
      <c r="T52" s="11"/>
      <c r="U52" s="11"/>
      <c r="V52" s="11"/>
      <c r="W52" s="87"/>
      <c r="X52" s="87"/>
      <c r="Y52" s="87"/>
    </row>
    <row r="53" spans="3:25" x14ac:dyDescent="0.25"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11"/>
      <c r="N53" s="11"/>
      <c r="O53" s="11"/>
      <c r="P53" s="11"/>
      <c r="Q53" s="11"/>
      <c r="R53" s="76"/>
      <c r="S53" s="11"/>
      <c r="T53" s="11"/>
      <c r="U53" s="11"/>
      <c r="V53" s="11"/>
      <c r="W53" s="87"/>
      <c r="X53" s="87"/>
      <c r="Y53" s="87"/>
    </row>
    <row r="54" spans="3:25" x14ac:dyDescent="0.25"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11"/>
      <c r="N54" s="11"/>
      <c r="O54" s="11"/>
      <c r="P54" s="11"/>
      <c r="Q54" s="11"/>
      <c r="R54" s="76"/>
      <c r="S54" s="11"/>
      <c r="T54" s="11"/>
      <c r="U54" s="11"/>
      <c r="V54" s="11"/>
      <c r="W54" s="87"/>
      <c r="X54" s="87"/>
      <c r="Y54" s="87"/>
    </row>
    <row r="55" spans="3:25" x14ac:dyDescent="0.25"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11"/>
      <c r="N55" s="11"/>
      <c r="O55" s="11"/>
      <c r="P55" s="11"/>
      <c r="Q55" s="11"/>
      <c r="R55" s="76"/>
      <c r="S55" s="11"/>
      <c r="T55" s="11"/>
      <c r="U55" s="11"/>
      <c r="V55" s="11"/>
      <c r="W55" s="87"/>
      <c r="X55" s="87"/>
      <c r="Y55" s="87"/>
    </row>
    <row r="56" spans="3:25" x14ac:dyDescent="0.25"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11"/>
      <c r="N56" s="11"/>
      <c r="O56" s="11"/>
      <c r="P56" s="11"/>
      <c r="Q56" s="11"/>
      <c r="R56" s="76"/>
      <c r="S56" s="11"/>
      <c r="T56" s="11"/>
      <c r="U56" s="11"/>
      <c r="V56" s="11"/>
      <c r="W56" s="87"/>
      <c r="X56" s="87"/>
      <c r="Y56" s="87"/>
    </row>
    <row r="57" spans="3:25" x14ac:dyDescent="0.25"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11"/>
      <c r="N57" s="11"/>
      <c r="O57" s="11"/>
      <c r="P57" s="11"/>
      <c r="Q57" s="11"/>
      <c r="R57" s="76"/>
      <c r="S57" s="11"/>
      <c r="T57" s="11"/>
      <c r="U57" s="11"/>
      <c r="V57" s="11"/>
      <c r="W57" s="87"/>
      <c r="X57" s="87"/>
      <c r="Y57" s="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B2AD-B8BA-4083-BD5E-7FCA7819A5A2}">
  <dimension ref="A1:I13"/>
  <sheetViews>
    <sheetView workbookViewId="0"/>
  </sheetViews>
  <sheetFormatPr defaultColWidth="64.42578125" defaultRowHeight="15" x14ac:dyDescent="0.25"/>
  <cols>
    <col min="1" max="1" width="15.5703125" bestFit="1" customWidth="1"/>
    <col min="2" max="9" width="18.140625" style="17" customWidth="1"/>
  </cols>
  <sheetData>
    <row r="1" spans="1:9" ht="45.75" thickBot="1" x14ac:dyDescent="0.3">
      <c r="B1" s="5" t="s">
        <v>0</v>
      </c>
      <c r="C1" s="5" t="s">
        <v>1</v>
      </c>
      <c r="D1" s="5" t="s">
        <v>4</v>
      </c>
      <c r="E1" s="5" t="s">
        <v>5</v>
      </c>
      <c r="F1" s="5" t="s">
        <v>80</v>
      </c>
      <c r="G1" s="5" t="s">
        <v>81</v>
      </c>
      <c r="H1" s="5" t="s">
        <v>84</v>
      </c>
      <c r="I1" s="5" t="s">
        <v>86</v>
      </c>
    </row>
    <row r="2" spans="1:9" x14ac:dyDescent="0.25">
      <c r="A2" s="31" t="s">
        <v>135</v>
      </c>
      <c r="B2" s="41">
        <f>'produce calories'!B25</f>
        <v>837.49999999999989</v>
      </c>
      <c r="C2" s="41">
        <f>'produce calories'!C25</f>
        <v>1517.1000000000001</v>
      </c>
      <c r="D2" s="41">
        <f>'produce calories'!F25</f>
        <v>486.70000000000005</v>
      </c>
      <c r="E2" s="41">
        <f>'produce calories'!G25</f>
        <v>932.60000000000014</v>
      </c>
      <c r="F2" s="41">
        <f>'produce calories'!J25</f>
        <v>489.17599999999999</v>
      </c>
      <c r="G2" s="41">
        <f>'produce calories'!K25</f>
        <v>811.4499999999997</v>
      </c>
      <c r="H2" s="41">
        <f>'produce calories'!N25</f>
        <v>131.5</v>
      </c>
      <c r="I2" s="41">
        <f>'produce calories'!O25</f>
        <v>295.47800000000007</v>
      </c>
    </row>
    <row r="3" spans="1:9" x14ac:dyDescent="0.25">
      <c r="A3" s="31" t="s">
        <v>145</v>
      </c>
      <c r="B3" s="41">
        <f>'produce calories'!AA4</f>
        <v>97.7</v>
      </c>
      <c r="C3" s="41">
        <f>'produce calories'!AB4</f>
        <v>183.7</v>
      </c>
      <c r="D3" s="41">
        <f>'produce calories'!AA4</f>
        <v>97.7</v>
      </c>
      <c r="E3" s="41">
        <f>'produce calories'!AB4</f>
        <v>183.7</v>
      </c>
      <c r="F3" s="41">
        <f>'produce calories'!AE4</f>
        <v>353.62900000000002</v>
      </c>
      <c r="G3" s="41">
        <f>'produce calories'!AF4</f>
        <v>664.57099999999991</v>
      </c>
      <c r="H3" s="41">
        <f>'produce calories'!AE4</f>
        <v>353.62900000000002</v>
      </c>
      <c r="I3" s="41">
        <f>'produce calories'!AF4</f>
        <v>664.57099999999991</v>
      </c>
    </row>
    <row r="4" spans="1:9" ht="15.75" thickBot="1" x14ac:dyDescent="0.3">
      <c r="A4" s="31" t="s">
        <v>136</v>
      </c>
      <c r="B4" s="41">
        <f>'animal product calories'!B9</f>
        <v>1344.4999999999998</v>
      </c>
      <c r="C4" s="41">
        <f>'animal product calories'!C9</f>
        <v>2496.8000000000002</v>
      </c>
      <c r="D4" s="41">
        <f>'animal product calories'!D9</f>
        <v>107</v>
      </c>
      <c r="E4" s="41">
        <f>'animal product calories'!E9</f>
        <v>518.6</v>
      </c>
      <c r="F4" s="41">
        <f>'animal product calories'!F9</f>
        <v>1082.2839999999999</v>
      </c>
      <c r="G4" s="41">
        <f>'animal product calories'!G9</f>
        <v>2652.6460000000006</v>
      </c>
      <c r="H4" s="41">
        <f>'animal product calories'!H9</f>
        <v>224.78000000000003</v>
      </c>
      <c r="I4" s="41">
        <f>'animal product calories'!I9</f>
        <v>1016.855</v>
      </c>
    </row>
    <row r="5" spans="1:9" ht="15.75" thickBot="1" x14ac:dyDescent="0.3">
      <c r="A5" s="33" t="s">
        <v>88</v>
      </c>
      <c r="B5" s="34">
        <f>SUM(B2:B4)</f>
        <v>2279.6999999999998</v>
      </c>
      <c r="C5" s="34">
        <f t="shared" ref="C5:I5" si="0">SUM(C2:C4)</f>
        <v>4197.6000000000004</v>
      </c>
      <c r="D5" s="34">
        <f t="shared" si="0"/>
        <v>691.40000000000009</v>
      </c>
      <c r="E5" s="34">
        <f t="shared" si="0"/>
        <v>1634.9</v>
      </c>
      <c r="F5" s="34">
        <f t="shared" si="0"/>
        <v>1925.0889999999999</v>
      </c>
      <c r="G5" s="34">
        <f t="shared" si="0"/>
        <v>4128.6670000000004</v>
      </c>
      <c r="H5" s="34">
        <f t="shared" si="0"/>
        <v>709.90900000000011</v>
      </c>
      <c r="I5" s="35">
        <f t="shared" si="0"/>
        <v>1976.904</v>
      </c>
    </row>
    <row r="6" spans="1:9" ht="15.75" thickBot="1" x14ac:dyDescent="0.3"/>
    <row r="7" spans="1:9" ht="60.75" thickBot="1" x14ac:dyDescent="0.3">
      <c r="B7" s="5" t="s">
        <v>137</v>
      </c>
      <c r="C7" s="5" t="s">
        <v>138</v>
      </c>
      <c r="D7" s="5" t="s">
        <v>139</v>
      </c>
      <c r="E7" s="5" t="s">
        <v>140</v>
      </c>
      <c r="F7" s="19"/>
      <c r="G7" s="19"/>
      <c r="H7" s="19"/>
      <c r="I7" s="19"/>
    </row>
    <row r="8" spans="1:9" x14ac:dyDescent="0.25">
      <c r="A8" s="31" t="s">
        <v>135</v>
      </c>
      <c r="B8" s="41">
        <f>B2/453.6</f>
        <v>1.8463403880070544</v>
      </c>
      <c r="C8" s="41">
        <f t="shared" ref="C8:E8" si="1">C2/453.6</f>
        <v>3.3445767195767195</v>
      </c>
      <c r="D8" s="41">
        <f t="shared" si="1"/>
        <v>1.0729717813051147</v>
      </c>
      <c r="E8" s="41">
        <f t="shared" si="1"/>
        <v>2.0559964726631397</v>
      </c>
      <c r="F8" s="18"/>
      <c r="G8" s="18"/>
      <c r="H8" s="18"/>
      <c r="I8" s="18"/>
    </row>
    <row r="9" spans="1:9" x14ac:dyDescent="0.25">
      <c r="A9" s="31" t="s">
        <v>145</v>
      </c>
      <c r="B9" s="41">
        <f t="shared" ref="B9:E10" si="2">B3/453.6</f>
        <v>0.21538800705467373</v>
      </c>
      <c r="C9" s="41">
        <f t="shared" si="2"/>
        <v>0.40498236331569659</v>
      </c>
      <c r="D9" s="41">
        <f t="shared" si="2"/>
        <v>0.21538800705467373</v>
      </c>
      <c r="E9" s="41">
        <f t="shared" si="2"/>
        <v>0.40498236331569659</v>
      </c>
      <c r="F9" s="18"/>
      <c r="G9" s="18"/>
      <c r="H9" s="18"/>
      <c r="I9" s="18"/>
    </row>
    <row r="10" spans="1:9" ht="15.75" thickBot="1" x14ac:dyDescent="0.3">
      <c r="A10" s="31" t="s">
        <v>136</v>
      </c>
      <c r="B10" s="41">
        <f t="shared" si="2"/>
        <v>2.9640652557319216</v>
      </c>
      <c r="C10" s="41">
        <f t="shared" si="2"/>
        <v>5.5044091710758378</v>
      </c>
      <c r="D10" s="41">
        <f t="shared" si="2"/>
        <v>0.23589065255731922</v>
      </c>
      <c r="E10" s="41">
        <f t="shared" si="2"/>
        <v>1.1432980599647267</v>
      </c>
      <c r="F10" s="18"/>
      <c r="G10" s="18"/>
      <c r="H10" s="18"/>
      <c r="I10" s="18"/>
    </row>
    <row r="11" spans="1:9" ht="15.75" thickBot="1" x14ac:dyDescent="0.3">
      <c r="A11" s="33" t="s">
        <v>88</v>
      </c>
      <c r="B11" s="34">
        <f>SUM(B8:B10)</f>
        <v>5.0257936507936503</v>
      </c>
      <c r="C11" s="34">
        <f>SUM(C8:C10)</f>
        <v>9.2539682539682531</v>
      </c>
      <c r="D11" s="34">
        <f>SUM(D8:D10)</f>
        <v>1.5242504409171076</v>
      </c>
      <c r="E11" s="35">
        <f>SUM(E8:E10)</f>
        <v>3.6042768959435629</v>
      </c>
      <c r="F11" s="32"/>
      <c r="G11" s="32"/>
      <c r="H11" s="32"/>
      <c r="I11" s="32"/>
    </row>
    <row r="12" spans="1:9" x14ac:dyDescent="0.25">
      <c r="F12" s="18"/>
      <c r="G12" s="18"/>
      <c r="H12" s="18"/>
      <c r="I12" s="18"/>
    </row>
    <row r="13" spans="1:9" x14ac:dyDescent="0.25">
      <c r="F13" s="18"/>
      <c r="G13" s="18"/>
      <c r="H13" s="18"/>
      <c r="I13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3F64-4439-45BA-9D4D-E797E7020F06}">
  <dimension ref="A1:I9"/>
  <sheetViews>
    <sheetView workbookViewId="0"/>
  </sheetViews>
  <sheetFormatPr defaultColWidth="23.7109375" defaultRowHeight="15" x14ac:dyDescent="0.25"/>
  <cols>
    <col min="1" max="1" width="11.85546875" style="44" customWidth="1"/>
    <col min="2" max="3" width="18.140625" style="45" customWidth="1"/>
    <col min="4" max="4" width="19.7109375" style="45" customWidth="1"/>
    <col min="5" max="5" width="19.42578125" style="45" bestFit="1" customWidth="1"/>
    <col min="6" max="6" width="14.7109375" style="45" customWidth="1"/>
    <col min="7" max="7" width="14.42578125" style="45" customWidth="1"/>
    <col min="8" max="8" width="16.28515625" style="45" customWidth="1"/>
    <col min="9" max="9" width="17.7109375" style="45" customWidth="1"/>
    <col min="10" max="16384" width="23.7109375" style="44"/>
  </cols>
  <sheetData>
    <row r="1" spans="1:9" s="43" customFormat="1" ht="60.75" thickBot="1" x14ac:dyDescent="0.3">
      <c r="B1" s="42" t="s">
        <v>2</v>
      </c>
      <c r="C1" s="42" t="s">
        <v>3</v>
      </c>
      <c r="D1" s="42" t="s">
        <v>6</v>
      </c>
      <c r="E1" s="42" t="s">
        <v>7</v>
      </c>
      <c r="F1" s="42" t="s">
        <v>82</v>
      </c>
      <c r="G1" s="42" t="s">
        <v>83</v>
      </c>
      <c r="H1" s="42" t="s">
        <v>85</v>
      </c>
      <c r="I1" s="42" t="s">
        <v>87</v>
      </c>
    </row>
    <row r="2" spans="1:9" x14ac:dyDescent="0.25">
      <c r="A2" s="44" t="s">
        <v>135</v>
      </c>
      <c r="B2" s="45">
        <f>'produce calories'!D25</f>
        <v>816.39999999999986</v>
      </c>
      <c r="C2" s="45">
        <f>'produce calories'!E25</f>
        <v>1485.5</v>
      </c>
      <c r="D2" s="45">
        <f>'produce calories'!H25</f>
        <v>473.50000000000006</v>
      </c>
      <c r="E2" s="45">
        <f>'produce calories'!I25</f>
        <v>911.9</v>
      </c>
      <c r="F2" s="46">
        <f>'produce calories'!L25</f>
        <v>472.05399999999997</v>
      </c>
      <c r="G2" s="46">
        <f>'produce calories'!M25</f>
        <v>779.81899999999985</v>
      </c>
      <c r="H2" s="46">
        <f>'produce calories'!P25</f>
        <v>118.85299999999999</v>
      </c>
      <c r="I2" s="46">
        <f>'produce calories'!Q25</f>
        <v>266.36500000000001</v>
      </c>
    </row>
    <row r="3" spans="1:9" ht="15.75" thickBot="1" x14ac:dyDescent="0.3">
      <c r="A3" s="44" t="s">
        <v>145</v>
      </c>
      <c r="B3" s="45">
        <f>'produce calories'!AC4</f>
        <v>80.8</v>
      </c>
      <c r="C3" s="45">
        <f>'produce calories'!AD4</f>
        <v>152.10000000000002</v>
      </c>
      <c r="D3" s="45">
        <f>'produce calories'!AC4</f>
        <v>80.8</v>
      </c>
      <c r="E3" s="45">
        <f>'produce calories'!AD4</f>
        <v>152.10000000000002</v>
      </c>
      <c r="F3" s="46">
        <f>'produce calories'!AG4</f>
        <v>292.45999999999998</v>
      </c>
      <c r="G3" s="46">
        <f>'produce calories'!AH4</f>
        <v>550.25099999999998</v>
      </c>
      <c r="H3" s="46">
        <f>'produce calories'!AG4</f>
        <v>292.45999999999998</v>
      </c>
      <c r="I3" s="46">
        <f>'produce calories'!AH4</f>
        <v>550.25099999999998</v>
      </c>
    </row>
    <row r="4" spans="1:9" ht="15.75" thickBot="1" x14ac:dyDescent="0.3">
      <c r="A4" s="47" t="s">
        <v>88</v>
      </c>
      <c r="B4" s="48">
        <f>SUM(B2:B3)</f>
        <v>897.19999999999982</v>
      </c>
      <c r="C4" s="48">
        <f t="shared" ref="C4:I4" si="0">SUM(C2:C3)</f>
        <v>1637.6</v>
      </c>
      <c r="D4" s="48">
        <f t="shared" si="0"/>
        <v>554.30000000000007</v>
      </c>
      <c r="E4" s="48">
        <f t="shared" si="0"/>
        <v>1064</v>
      </c>
      <c r="F4" s="48">
        <f t="shared" si="0"/>
        <v>764.5139999999999</v>
      </c>
      <c r="G4" s="48">
        <f t="shared" si="0"/>
        <v>1330.0699999999997</v>
      </c>
      <c r="H4" s="48">
        <f t="shared" si="0"/>
        <v>411.31299999999999</v>
      </c>
      <c r="I4" s="49">
        <f t="shared" si="0"/>
        <v>816.61599999999999</v>
      </c>
    </row>
    <row r="5" spans="1:9" ht="15.75" thickBot="1" x14ac:dyDescent="0.3"/>
    <row r="6" spans="1:9" ht="45.75" thickBot="1" x14ac:dyDescent="0.3">
      <c r="B6" s="42" t="s">
        <v>141</v>
      </c>
      <c r="C6" s="42" t="s">
        <v>142</v>
      </c>
      <c r="D6" s="42" t="s">
        <v>143</v>
      </c>
      <c r="E6" s="42" t="s">
        <v>144</v>
      </c>
    </row>
    <row r="7" spans="1:9" x14ac:dyDescent="0.25">
      <c r="A7" s="44" t="s">
        <v>135</v>
      </c>
      <c r="B7" s="46">
        <f t="shared" ref="B7:E8" si="1">B2/453.6</f>
        <v>1.7998236331569661</v>
      </c>
      <c r="C7" s="46">
        <f t="shared" si="1"/>
        <v>3.274911816578483</v>
      </c>
      <c r="D7" s="46">
        <f t="shared" si="1"/>
        <v>1.0438712522045857</v>
      </c>
      <c r="E7" s="46">
        <f t="shared" si="1"/>
        <v>2.0103615520282188</v>
      </c>
    </row>
    <row r="8" spans="1:9" ht="15.75" thickBot="1" x14ac:dyDescent="0.3">
      <c r="A8" s="44" t="s">
        <v>145</v>
      </c>
      <c r="B8" s="46">
        <f t="shared" si="1"/>
        <v>0.17813051146384479</v>
      </c>
      <c r="C8" s="46">
        <f t="shared" si="1"/>
        <v>0.33531746031746035</v>
      </c>
      <c r="D8" s="46">
        <f t="shared" si="1"/>
        <v>0.17813051146384479</v>
      </c>
      <c r="E8" s="46">
        <f t="shared" si="1"/>
        <v>0.33531746031746035</v>
      </c>
    </row>
    <row r="9" spans="1:9" ht="15.75" thickBot="1" x14ac:dyDescent="0.3">
      <c r="A9" s="47" t="s">
        <v>88</v>
      </c>
      <c r="B9" s="48">
        <f>SUM(B7:B8)</f>
        <v>1.9779541446208109</v>
      </c>
      <c r="C9" s="48">
        <f t="shared" ref="C9:E9" si="2">SUM(C7:C8)</f>
        <v>3.6102292768959434</v>
      </c>
      <c r="D9" s="48">
        <f t="shared" si="2"/>
        <v>1.2220017636684304</v>
      </c>
      <c r="E9" s="49">
        <f t="shared" si="2"/>
        <v>2.3456790123456792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produce calories</vt:lpstr>
      <vt:lpstr>animal product calories</vt:lpstr>
      <vt:lpstr>Farmer Total Mass and Calories</vt:lpstr>
      <vt:lpstr>Resident Total Mass and Calorie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Dolislager, Fred</dc:creator>
  <cp:lastModifiedBy>Dolislager, Fred</cp:lastModifiedBy>
  <dcterms:created xsi:type="dcterms:W3CDTF">2024-01-03T15:59:07Z</dcterms:created>
  <dcterms:modified xsi:type="dcterms:W3CDTF">2024-02-21T11:57:24Z</dcterms:modified>
</cp:coreProperties>
</file>